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ranchesca.moreno\Documents\NOMINA PORTAL\2023\"/>
    </mc:Choice>
  </mc:AlternateContent>
  <bookViews>
    <workbookView xWindow="0" yWindow="0" windowWidth="28800" windowHeight="11430" activeTab="1"/>
  </bookViews>
  <sheets>
    <sheet name="Gráfico1" sheetId="3" r:id="rId1"/>
    <sheet name="Hoja1" sheetId="1" r:id="rId2"/>
    <sheet name="Hoja2" sheetId="2" r:id="rId3"/>
  </sheets>
  <definedNames>
    <definedName name="_xlnm._FilterDatabase" localSheetId="1" hidden="1">Hoja1!$A$6:$Z$111</definedName>
    <definedName name="_xlnm.Print_Area" localSheetId="1">Hoja1!$A$1:$CB$121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115" i="1" l="1"/>
  <c r="Y115" i="1"/>
  <c r="X115" i="1"/>
  <c r="V115" i="1"/>
  <c r="W115" i="1"/>
  <c r="U115" i="1"/>
  <c r="T115" i="1"/>
  <c r="S115" i="1"/>
  <c r="Q115" i="1"/>
  <c r="Z99" i="1"/>
  <c r="Z100" i="1"/>
  <c r="Z101" i="1"/>
  <c r="Z102" i="1"/>
  <c r="Z103" i="1"/>
  <c r="Z104" i="1"/>
  <c r="Z105" i="1"/>
  <c r="Z106" i="1"/>
  <c r="Z107" i="1"/>
  <c r="Z108" i="1"/>
  <c r="Z109" i="1"/>
  <c r="Z110" i="1"/>
  <c r="Z111" i="1"/>
  <c r="Z112" i="1"/>
  <c r="W104" i="1"/>
  <c r="W105" i="1"/>
  <c r="W106" i="1"/>
  <c r="W107" i="1"/>
  <c r="W108" i="1"/>
  <c r="W109" i="1"/>
  <c r="W110" i="1"/>
  <c r="W111" i="1"/>
  <c r="W112" i="1"/>
  <c r="W30" i="1"/>
  <c r="M112" i="1" l="1"/>
  <c r="L112" i="1"/>
  <c r="K112" i="1"/>
  <c r="J112" i="1"/>
  <c r="Y112" i="1" s="1"/>
  <c r="I112" i="1"/>
  <c r="O112" i="1" l="1"/>
  <c r="X112" i="1"/>
  <c r="H112" i="1"/>
  <c r="U112" i="1" s="1"/>
  <c r="M78" i="1"/>
  <c r="L78" i="1"/>
  <c r="K78" i="1"/>
  <c r="J78" i="1"/>
  <c r="Y78" i="1" s="1"/>
  <c r="I78" i="1"/>
  <c r="M29" i="1"/>
  <c r="L29" i="1"/>
  <c r="K29" i="1"/>
  <c r="J29" i="1"/>
  <c r="I29" i="1"/>
  <c r="P115" i="1"/>
  <c r="N115" i="1"/>
  <c r="G115" i="1"/>
  <c r="O78" i="1" l="1"/>
  <c r="Y29" i="1"/>
  <c r="H29" i="1"/>
  <c r="U29" i="1" s="1"/>
  <c r="W29" i="1" s="1"/>
  <c r="Z29" i="1" s="1"/>
  <c r="X29" i="1"/>
  <c r="H78" i="1"/>
  <c r="U78" i="1" s="1"/>
  <c r="X78" i="1"/>
  <c r="Z78" i="1" s="1"/>
  <c r="O29" i="1"/>
  <c r="M111" i="1"/>
  <c r="L111" i="1"/>
  <c r="K111" i="1"/>
  <c r="J111" i="1"/>
  <c r="I111" i="1"/>
  <c r="I110" i="1"/>
  <c r="J110" i="1"/>
  <c r="K110" i="1"/>
  <c r="L110" i="1"/>
  <c r="M110" i="1"/>
  <c r="I109" i="1"/>
  <c r="J109" i="1"/>
  <c r="K109" i="1"/>
  <c r="L109" i="1"/>
  <c r="M109" i="1"/>
  <c r="I108" i="1"/>
  <c r="J108" i="1"/>
  <c r="K108" i="1"/>
  <c r="L108" i="1"/>
  <c r="M108" i="1"/>
  <c r="I107" i="1"/>
  <c r="J107" i="1"/>
  <c r="K107" i="1"/>
  <c r="L107" i="1"/>
  <c r="M107" i="1"/>
  <c r="Y109" i="1" l="1"/>
  <c r="O111" i="1"/>
  <c r="Y111" i="1"/>
  <c r="X110" i="1"/>
  <c r="H109" i="1"/>
  <c r="U109" i="1" s="1"/>
  <c r="H111" i="1"/>
  <c r="U111" i="1" s="1"/>
  <c r="X111" i="1"/>
  <c r="H110" i="1"/>
  <c r="U110" i="1" s="1"/>
  <c r="O110" i="1"/>
  <c r="Y110" i="1"/>
  <c r="O109" i="1"/>
  <c r="X109" i="1"/>
  <c r="H108" i="1"/>
  <c r="U108" i="1" s="1"/>
  <c r="Y108" i="1"/>
  <c r="H107" i="1"/>
  <c r="U107" i="1" s="1"/>
  <c r="Y107" i="1"/>
  <c r="O108" i="1"/>
  <c r="X108" i="1"/>
  <c r="X107" i="1"/>
  <c r="O107" i="1"/>
  <c r="M106" i="1" l="1"/>
  <c r="L106" i="1"/>
  <c r="K106" i="1"/>
  <c r="J106" i="1"/>
  <c r="I106" i="1"/>
  <c r="X106" i="1" s="1"/>
  <c r="Y106" i="1" l="1"/>
  <c r="H106" i="1"/>
  <c r="U106" i="1" s="1"/>
  <c r="O106" i="1"/>
  <c r="I105" i="1" l="1"/>
  <c r="J105" i="1"/>
  <c r="K105" i="1"/>
  <c r="L105" i="1"/>
  <c r="M105" i="1"/>
  <c r="I104" i="1"/>
  <c r="J104" i="1"/>
  <c r="K104" i="1"/>
  <c r="L104" i="1"/>
  <c r="M104" i="1"/>
  <c r="I103" i="1"/>
  <c r="J103" i="1"/>
  <c r="K103" i="1"/>
  <c r="L103" i="1"/>
  <c r="M103" i="1"/>
  <c r="I102" i="1"/>
  <c r="J102" i="1"/>
  <c r="K102" i="1"/>
  <c r="L102" i="1"/>
  <c r="M102" i="1"/>
  <c r="I101" i="1"/>
  <c r="J101" i="1"/>
  <c r="K101" i="1"/>
  <c r="L101" i="1"/>
  <c r="M101" i="1"/>
  <c r="I100" i="1"/>
  <c r="J100" i="1"/>
  <c r="K100" i="1"/>
  <c r="L100" i="1"/>
  <c r="M100" i="1"/>
  <c r="I99" i="1"/>
  <c r="J99" i="1"/>
  <c r="K99" i="1"/>
  <c r="L99" i="1"/>
  <c r="M99" i="1"/>
  <c r="I98" i="1"/>
  <c r="J98" i="1"/>
  <c r="K98" i="1"/>
  <c r="L98" i="1"/>
  <c r="M98" i="1"/>
  <c r="I97" i="1"/>
  <c r="J97" i="1"/>
  <c r="K97" i="1"/>
  <c r="L97" i="1"/>
  <c r="M97" i="1"/>
  <c r="I96" i="1"/>
  <c r="J96" i="1"/>
  <c r="K96" i="1"/>
  <c r="L96" i="1"/>
  <c r="M96" i="1"/>
  <c r="I13" i="1"/>
  <c r="J13" i="1"/>
  <c r="K13" i="1"/>
  <c r="L13" i="1"/>
  <c r="M13" i="1"/>
  <c r="I14" i="1"/>
  <c r="J14" i="1"/>
  <c r="K14" i="1"/>
  <c r="L14" i="1"/>
  <c r="M14" i="1"/>
  <c r="I15" i="1"/>
  <c r="J15" i="1"/>
  <c r="K15" i="1"/>
  <c r="L15" i="1"/>
  <c r="M15" i="1"/>
  <c r="I16" i="1"/>
  <c r="J16" i="1"/>
  <c r="K16" i="1"/>
  <c r="L16" i="1"/>
  <c r="M16" i="1"/>
  <c r="I17" i="1"/>
  <c r="J17" i="1"/>
  <c r="K17" i="1"/>
  <c r="L17" i="1"/>
  <c r="M17" i="1"/>
  <c r="I18" i="1"/>
  <c r="J18" i="1"/>
  <c r="K18" i="1"/>
  <c r="L18" i="1"/>
  <c r="M18" i="1"/>
  <c r="I41" i="1"/>
  <c r="J41" i="1"/>
  <c r="K41" i="1"/>
  <c r="L41" i="1"/>
  <c r="M41" i="1"/>
  <c r="I19" i="1"/>
  <c r="J19" i="1"/>
  <c r="K19" i="1"/>
  <c r="L19" i="1"/>
  <c r="M19" i="1"/>
  <c r="I20" i="1"/>
  <c r="J20" i="1"/>
  <c r="K20" i="1"/>
  <c r="L20" i="1"/>
  <c r="M20" i="1"/>
  <c r="I21" i="1"/>
  <c r="J21" i="1"/>
  <c r="K21" i="1"/>
  <c r="L21" i="1"/>
  <c r="M21" i="1"/>
  <c r="I22" i="1"/>
  <c r="J22" i="1"/>
  <c r="K22" i="1"/>
  <c r="L22" i="1"/>
  <c r="M22" i="1"/>
  <c r="I23" i="1"/>
  <c r="J23" i="1"/>
  <c r="K23" i="1"/>
  <c r="L23" i="1"/>
  <c r="M23" i="1"/>
  <c r="I24" i="1"/>
  <c r="J24" i="1"/>
  <c r="K24" i="1"/>
  <c r="L24" i="1"/>
  <c r="M24" i="1"/>
  <c r="I25" i="1"/>
  <c r="J25" i="1"/>
  <c r="K25" i="1"/>
  <c r="L25" i="1"/>
  <c r="M25" i="1"/>
  <c r="I26" i="1"/>
  <c r="J26" i="1"/>
  <c r="K26" i="1"/>
  <c r="L26" i="1"/>
  <c r="M26" i="1"/>
  <c r="I27" i="1"/>
  <c r="J27" i="1"/>
  <c r="K27" i="1"/>
  <c r="L27" i="1"/>
  <c r="M27" i="1"/>
  <c r="I28" i="1"/>
  <c r="J28" i="1"/>
  <c r="K28" i="1"/>
  <c r="L28" i="1"/>
  <c r="M28" i="1"/>
  <c r="I30" i="1"/>
  <c r="J30" i="1"/>
  <c r="K30" i="1"/>
  <c r="L30" i="1"/>
  <c r="M30" i="1"/>
  <c r="I31" i="1"/>
  <c r="J31" i="1"/>
  <c r="K31" i="1"/>
  <c r="L31" i="1"/>
  <c r="M31" i="1"/>
  <c r="I32" i="1"/>
  <c r="J32" i="1"/>
  <c r="K32" i="1"/>
  <c r="L32" i="1"/>
  <c r="M32" i="1"/>
  <c r="I33" i="1"/>
  <c r="J33" i="1"/>
  <c r="K33" i="1"/>
  <c r="L33" i="1"/>
  <c r="M33" i="1"/>
  <c r="I34" i="1"/>
  <c r="J34" i="1"/>
  <c r="K34" i="1"/>
  <c r="L34" i="1"/>
  <c r="M34" i="1"/>
  <c r="I35" i="1"/>
  <c r="J35" i="1"/>
  <c r="K35" i="1"/>
  <c r="L35" i="1"/>
  <c r="M35" i="1"/>
  <c r="I36" i="1"/>
  <c r="J36" i="1"/>
  <c r="K36" i="1"/>
  <c r="L36" i="1"/>
  <c r="M36" i="1"/>
  <c r="I37" i="1"/>
  <c r="J37" i="1"/>
  <c r="K37" i="1"/>
  <c r="L37" i="1"/>
  <c r="M37" i="1"/>
  <c r="I38" i="1"/>
  <c r="J38" i="1"/>
  <c r="K38" i="1"/>
  <c r="L38" i="1"/>
  <c r="M38" i="1"/>
  <c r="I39" i="1"/>
  <c r="J39" i="1"/>
  <c r="K39" i="1"/>
  <c r="L39" i="1"/>
  <c r="M39" i="1"/>
  <c r="I40" i="1"/>
  <c r="J40" i="1"/>
  <c r="K40" i="1"/>
  <c r="L40" i="1"/>
  <c r="M40" i="1"/>
  <c r="I42" i="1"/>
  <c r="J42" i="1"/>
  <c r="K42" i="1"/>
  <c r="L42" i="1"/>
  <c r="M42" i="1"/>
  <c r="I43" i="1"/>
  <c r="J43" i="1"/>
  <c r="K43" i="1"/>
  <c r="L43" i="1"/>
  <c r="M43" i="1"/>
  <c r="I44" i="1"/>
  <c r="J44" i="1"/>
  <c r="K44" i="1"/>
  <c r="L44" i="1"/>
  <c r="M44" i="1"/>
  <c r="I45" i="1"/>
  <c r="J45" i="1"/>
  <c r="K45" i="1"/>
  <c r="L45" i="1"/>
  <c r="M45" i="1"/>
  <c r="I46" i="1"/>
  <c r="J46" i="1"/>
  <c r="K46" i="1"/>
  <c r="L46" i="1"/>
  <c r="M46" i="1"/>
  <c r="I47" i="1"/>
  <c r="J47" i="1"/>
  <c r="K47" i="1"/>
  <c r="L47" i="1"/>
  <c r="H47" i="1" s="1"/>
  <c r="U47" i="1" s="1"/>
  <c r="W47" i="1" s="1"/>
  <c r="M47" i="1"/>
  <c r="I48" i="1"/>
  <c r="J48" i="1"/>
  <c r="K48" i="1"/>
  <c r="L48" i="1"/>
  <c r="M48" i="1"/>
  <c r="I49" i="1"/>
  <c r="J49" i="1"/>
  <c r="K49" i="1"/>
  <c r="L49" i="1"/>
  <c r="M49" i="1"/>
  <c r="I50" i="1"/>
  <c r="J50" i="1"/>
  <c r="K50" i="1"/>
  <c r="L50" i="1"/>
  <c r="M50" i="1"/>
  <c r="I51" i="1"/>
  <c r="J51" i="1"/>
  <c r="K51" i="1"/>
  <c r="L51" i="1"/>
  <c r="M51" i="1"/>
  <c r="I52" i="1"/>
  <c r="J52" i="1"/>
  <c r="K52" i="1"/>
  <c r="L52" i="1"/>
  <c r="M52" i="1"/>
  <c r="I53" i="1"/>
  <c r="J53" i="1"/>
  <c r="K53" i="1"/>
  <c r="L53" i="1"/>
  <c r="M53" i="1"/>
  <c r="I54" i="1"/>
  <c r="J54" i="1"/>
  <c r="K54" i="1"/>
  <c r="L54" i="1"/>
  <c r="M54" i="1"/>
  <c r="I55" i="1"/>
  <c r="J55" i="1"/>
  <c r="K55" i="1"/>
  <c r="L55" i="1"/>
  <c r="M55" i="1"/>
  <c r="I56" i="1"/>
  <c r="J56" i="1"/>
  <c r="K56" i="1"/>
  <c r="L56" i="1"/>
  <c r="M56" i="1"/>
  <c r="I57" i="1"/>
  <c r="J57" i="1"/>
  <c r="K57" i="1"/>
  <c r="L57" i="1"/>
  <c r="M57" i="1"/>
  <c r="I58" i="1"/>
  <c r="J58" i="1"/>
  <c r="K58" i="1"/>
  <c r="L58" i="1"/>
  <c r="M58" i="1"/>
  <c r="I59" i="1"/>
  <c r="J59" i="1"/>
  <c r="K59" i="1"/>
  <c r="L59" i="1"/>
  <c r="M59" i="1"/>
  <c r="I60" i="1"/>
  <c r="J60" i="1"/>
  <c r="K60" i="1"/>
  <c r="L60" i="1"/>
  <c r="M60" i="1"/>
  <c r="I61" i="1"/>
  <c r="J61" i="1"/>
  <c r="K61" i="1"/>
  <c r="L61" i="1"/>
  <c r="M61" i="1"/>
  <c r="I62" i="1"/>
  <c r="J62" i="1"/>
  <c r="K62" i="1"/>
  <c r="L62" i="1"/>
  <c r="M62" i="1"/>
  <c r="I63" i="1"/>
  <c r="J63" i="1"/>
  <c r="K63" i="1"/>
  <c r="L63" i="1"/>
  <c r="M63" i="1"/>
  <c r="I64" i="1"/>
  <c r="J64" i="1"/>
  <c r="K64" i="1"/>
  <c r="L64" i="1"/>
  <c r="M64" i="1"/>
  <c r="I65" i="1"/>
  <c r="J65" i="1"/>
  <c r="K65" i="1"/>
  <c r="L65" i="1"/>
  <c r="M65" i="1"/>
  <c r="I66" i="1"/>
  <c r="J66" i="1"/>
  <c r="K66" i="1"/>
  <c r="L66" i="1"/>
  <c r="M66" i="1"/>
  <c r="I67" i="1"/>
  <c r="J67" i="1"/>
  <c r="K67" i="1"/>
  <c r="L67" i="1"/>
  <c r="M67" i="1"/>
  <c r="I68" i="1"/>
  <c r="J68" i="1"/>
  <c r="K68" i="1"/>
  <c r="L68" i="1"/>
  <c r="M68" i="1"/>
  <c r="I69" i="1"/>
  <c r="J69" i="1"/>
  <c r="K69" i="1"/>
  <c r="L69" i="1"/>
  <c r="M69" i="1"/>
  <c r="I70" i="1"/>
  <c r="J70" i="1"/>
  <c r="K70" i="1"/>
  <c r="L70" i="1"/>
  <c r="M70" i="1"/>
  <c r="I71" i="1"/>
  <c r="J71" i="1"/>
  <c r="K71" i="1"/>
  <c r="L71" i="1"/>
  <c r="M71" i="1"/>
  <c r="I72" i="1"/>
  <c r="J72" i="1"/>
  <c r="K72" i="1"/>
  <c r="L72" i="1"/>
  <c r="M72" i="1"/>
  <c r="I73" i="1"/>
  <c r="J73" i="1"/>
  <c r="K73" i="1"/>
  <c r="L73" i="1"/>
  <c r="M73" i="1"/>
  <c r="I74" i="1"/>
  <c r="J74" i="1"/>
  <c r="K74" i="1"/>
  <c r="L74" i="1"/>
  <c r="M74" i="1"/>
  <c r="I75" i="1"/>
  <c r="J75" i="1"/>
  <c r="K75" i="1"/>
  <c r="L75" i="1"/>
  <c r="M75" i="1"/>
  <c r="I76" i="1"/>
  <c r="J76" i="1"/>
  <c r="K76" i="1"/>
  <c r="L76" i="1"/>
  <c r="M76" i="1"/>
  <c r="I77" i="1"/>
  <c r="J77" i="1"/>
  <c r="K77" i="1"/>
  <c r="L77" i="1"/>
  <c r="M77" i="1"/>
  <c r="I79" i="1"/>
  <c r="J79" i="1"/>
  <c r="K79" i="1"/>
  <c r="L79" i="1"/>
  <c r="M79" i="1"/>
  <c r="I80" i="1"/>
  <c r="J80" i="1"/>
  <c r="K80" i="1"/>
  <c r="L80" i="1"/>
  <c r="M80" i="1"/>
  <c r="I81" i="1"/>
  <c r="J81" i="1"/>
  <c r="K81" i="1"/>
  <c r="L81" i="1"/>
  <c r="M81" i="1"/>
  <c r="I82" i="1"/>
  <c r="J82" i="1"/>
  <c r="K82" i="1"/>
  <c r="L82" i="1"/>
  <c r="M82" i="1"/>
  <c r="I83" i="1"/>
  <c r="J83" i="1"/>
  <c r="K83" i="1"/>
  <c r="L83" i="1"/>
  <c r="M83" i="1"/>
  <c r="I84" i="1"/>
  <c r="J84" i="1"/>
  <c r="K84" i="1"/>
  <c r="L84" i="1"/>
  <c r="M84" i="1"/>
  <c r="I85" i="1"/>
  <c r="J85" i="1"/>
  <c r="K85" i="1"/>
  <c r="L85" i="1"/>
  <c r="M85" i="1"/>
  <c r="I86" i="1"/>
  <c r="J86" i="1"/>
  <c r="K86" i="1"/>
  <c r="L86" i="1"/>
  <c r="M86" i="1"/>
  <c r="I87" i="1"/>
  <c r="J87" i="1"/>
  <c r="K87" i="1"/>
  <c r="L87" i="1"/>
  <c r="M87" i="1"/>
  <c r="I88" i="1"/>
  <c r="J88" i="1"/>
  <c r="K88" i="1"/>
  <c r="L88" i="1"/>
  <c r="M88" i="1"/>
  <c r="I89" i="1"/>
  <c r="J89" i="1"/>
  <c r="K89" i="1"/>
  <c r="L89" i="1"/>
  <c r="M89" i="1"/>
  <c r="I90" i="1"/>
  <c r="J90" i="1"/>
  <c r="K90" i="1"/>
  <c r="L90" i="1"/>
  <c r="M90" i="1"/>
  <c r="I91" i="1"/>
  <c r="J91" i="1"/>
  <c r="K91" i="1"/>
  <c r="L91" i="1"/>
  <c r="M91" i="1"/>
  <c r="I92" i="1"/>
  <c r="J92" i="1"/>
  <c r="K92" i="1"/>
  <c r="L92" i="1"/>
  <c r="M92" i="1"/>
  <c r="I93" i="1"/>
  <c r="J93" i="1"/>
  <c r="K93" i="1"/>
  <c r="L93" i="1"/>
  <c r="M93" i="1"/>
  <c r="I94" i="1"/>
  <c r="J94" i="1"/>
  <c r="K94" i="1"/>
  <c r="L94" i="1"/>
  <c r="M94" i="1"/>
  <c r="I95" i="1"/>
  <c r="J95" i="1"/>
  <c r="K95" i="1"/>
  <c r="L95" i="1"/>
  <c r="M95" i="1"/>
  <c r="K10" i="1"/>
  <c r="K11" i="1"/>
  <c r="K12" i="1"/>
  <c r="K9" i="1"/>
  <c r="M10" i="1"/>
  <c r="M11" i="1"/>
  <c r="M12" i="1"/>
  <c r="M9" i="1"/>
  <c r="J10" i="1"/>
  <c r="J11" i="1"/>
  <c r="J12" i="1"/>
  <c r="J9" i="1"/>
  <c r="I10" i="1"/>
  <c r="I9" i="1"/>
  <c r="I11" i="1"/>
  <c r="I12" i="1"/>
  <c r="L9" i="1"/>
  <c r="L10" i="1"/>
  <c r="L11" i="1"/>
  <c r="L12" i="1"/>
  <c r="W19" i="1"/>
  <c r="O14" i="1" l="1"/>
  <c r="X35" i="1"/>
  <c r="Y62" i="1"/>
  <c r="I115" i="1"/>
  <c r="J115" i="1"/>
  <c r="X38" i="1"/>
  <c r="K115" i="1"/>
  <c r="L115" i="1"/>
  <c r="M115" i="1"/>
  <c r="X70" i="1"/>
  <c r="X64" i="1"/>
  <c r="H35" i="1"/>
  <c r="U35" i="1" s="1"/>
  <c r="W35" i="1" s="1"/>
  <c r="Z35" i="1" s="1"/>
  <c r="H67" i="1"/>
  <c r="U67" i="1" s="1"/>
  <c r="W67" i="1" s="1"/>
  <c r="Y57" i="1"/>
  <c r="X54" i="1"/>
  <c r="Y49" i="1"/>
  <c r="X42" i="1"/>
  <c r="H28" i="1"/>
  <c r="U28" i="1" s="1"/>
  <c r="W28" i="1" s="1"/>
  <c r="Y23" i="1"/>
  <c r="X17" i="1"/>
  <c r="Y71" i="1"/>
  <c r="H61" i="1"/>
  <c r="U61" i="1" s="1"/>
  <c r="W61" i="1" s="1"/>
  <c r="Y56" i="1"/>
  <c r="Y44" i="1"/>
  <c r="Y34" i="1"/>
  <c r="X23" i="1"/>
  <c r="H90" i="1"/>
  <c r="U90" i="1" s="1"/>
  <c r="W90" i="1" s="1"/>
  <c r="Y59" i="1"/>
  <c r="X91" i="1"/>
  <c r="Y86" i="1"/>
  <c r="Y73" i="1"/>
  <c r="Y68" i="1"/>
  <c r="H64" i="1"/>
  <c r="U64" i="1" s="1"/>
  <c r="W64" i="1" s="1"/>
  <c r="H17" i="1"/>
  <c r="U17" i="1" s="1"/>
  <c r="W17" i="1" s="1"/>
  <c r="Y11" i="1"/>
  <c r="Y92" i="1"/>
  <c r="H85" i="1"/>
  <c r="U85" i="1" s="1"/>
  <c r="W85" i="1" s="1"/>
  <c r="X12" i="1"/>
  <c r="Y10" i="1"/>
  <c r="H54" i="1"/>
  <c r="U54" i="1" s="1"/>
  <c r="W54" i="1" s="1"/>
  <c r="H101" i="1"/>
  <c r="U101" i="1" s="1"/>
  <c r="W101" i="1" s="1"/>
  <c r="H93" i="1"/>
  <c r="U93" i="1" s="1"/>
  <c r="W93" i="1" s="1"/>
  <c r="Y88" i="1"/>
  <c r="H81" i="1"/>
  <c r="U81" i="1" s="1"/>
  <c r="W81" i="1" s="1"/>
  <c r="Z81" i="1" s="1"/>
  <c r="H57" i="1"/>
  <c r="U57" i="1" s="1"/>
  <c r="W57" i="1" s="1"/>
  <c r="Y52" i="1"/>
  <c r="X32" i="1"/>
  <c r="Y95" i="1"/>
  <c r="H88" i="1"/>
  <c r="U88" i="1" s="1"/>
  <c r="W88" i="1" s="1"/>
  <c r="Y83" i="1"/>
  <c r="Y80" i="1"/>
  <c r="O32" i="1"/>
  <c r="H32" i="1"/>
  <c r="U32" i="1" s="1"/>
  <c r="W32" i="1" s="1"/>
  <c r="X92" i="1"/>
  <c r="Y63" i="1"/>
  <c r="X57" i="1"/>
  <c r="H45" i="1"/>
  <c r="U45" i="1" s="1"/>
  <c r="W45" i="1" s="1"/>
  <c r="Y15" i="1"/>
  <c r="Y102" i="1"/>
  <c r="O91" i="1"/>
  <c r="H84" i="1"/>
  <c r="U84" i="1" s="1"/>
  <c r="W84" i="1" s="1"/>
  <c r="Y79" i="1"/>
  <c r="X72" i="1"/>
  <c r="H69" i="1"/>
  <c r="U69" i="1" s="1"/>
  <c r="W69" i="1" s="1"/>
  <c r="O79" i="1"/>
  <c r="H95" i="1"/>
  <c r="U95" i="1" s="1"/>
  <c r="W95" i="1" s="1"/>
  <c r="Y90" i="1"/>
  <c r="Y46" i="1"/>
  <c r="Y99" i="1"/>
  <c r="X104" i="1"/>
  <c r="Y85" i="1"/>
  <c r="H91" i="1"/>
  <c r="U91" i="1" s="1"/>
  <c r="W91" i="1" s="1"/>
  <c r="X95" i="1"/>
  <c r="H83" i="1"/>
  <c r="U83" i="1" s="1"/>
  <c r="W83" i="1" s="1"/>
  <c r="Y77" i="1"/>
  <c r="H71" i="1"/>
  <c r="U71" i="1" s="1"/>
  <c r="W71" i="1" s="1"/>
  <c r="Y66" i="1"/>
  <c r="Y31" i="1"/>
  <c r="H23" i="1"/>
  <c r="U23" i="1" s="1"/>
  <c r="W23" i="1" s="1"/>
  <c r="Y41" i="1"/>
  <c r="X98" i="1"/>
  <c r="Y12" i="1"/>
  <c r="X90" i="1"/>
  <c r="O77" i="1"/>
  <c r="H66" i="1"/>
  <c r="U66" i="1" s="1"/>
  <c r="W66" i="1" s="1"/>
  <c r="Y61" i="1"/>
  <c r="X56" i="1"/>
  <c r="Y51" i="1"/>
  <c r="O44" i="1"/>
  <c r="Y38" i="1"/>
  <c r="H31" i="1"/>
  <c r="U31" i="1" s="1"/>
  <c r="W31" i="1" s="1"/>
  <c r="Y25" i="1"/>
  <c r="H41" i="1"/>
  <c r="U41" i="1" s="1"/>
  <c r="W41" i="1" s="1"/>
  <c r="Y14" i="1"/>
  <c r="Y96" i="1"/>
  <c r="Y103" i="1"/>
  <c r="Y58" i="1"/>
  <c r="H38" i="1"/>
  <c r="U38" i="1" s="1"/>
  <c r="W38" i="1" s="1"/>
  <c r="Z38" i="1" s="1"/>
  <c r="Y33" i="1"/>
  <c r="H25" i="1"/>
  <c r="U25" i="1" s="1"/>
  <c r="W25" i="1" s="1"/>
  <c r="Y20" i="1"/>
  <c r="H14" i="1"/>
  <c r="U14" i="1" s="1"/>
  <c r="W14" i="1" s="1"/>
  <c r="O96" i="1"/>
  <c r="Y101" i="1"/>
  <c r="Y65" i="1"/>
  <c r="X10" i="1"/>
  <c r="Y93" i="1"/>
  <c r="Y84" i="1"/>
  <c r="H76" i="1"/>
  <c r="U76" i="1" s="1"/>
  <c r="W76" i="1" s="1"/>
  <c r="Z76" i="1" s="1"/>
  <c r="Y72" i="1"/>
  <c r="X52" i="1"/>
  <c r="Y50" i="1"/>
  <c r="H43" i="1"/>
  <c r="U43" i="1" s="1"/>
  <c r="W43" i="1" s="1"/>
  <c r="H30" i="1"/>
  <c r="X15" i="1"/>
  <c r="Y97" i="1"/>
  <c r="Y64" i="1"/>
  <c r="X59" i="1"/>
  <c r="Y54" i="1"/>
  <c r="O52" i="1"/>
  <c r="X34" i="1"/>
  <c r="Y28" i="1"/>
  <c r="X21" i="1"/>
  <c r="Y19" i="1"/>
  <c r="O17" i="1"/>
  <c r="O75" i="1"/>
  <c r="O42" i="1"/>
  <c r="Y39" i="1"/>
  <c r="Y36" i="1"/>
  <c r="X28" i="1"/>
  <c r="O34" i="1"/>
  <c r="H94" i="1"/>
  <c r="U94" i="1" s="1"/>
  <c r="W94" i="1" s="1"/>
  <c r="Y89" i="1"/>
  <c r="X82" i="1"/>
  <c r="Y76" i="1"/>
  <c r="H70" i="1"/>
  <c r="U70" i="1" s="1"/>
  <c r="W70" i="1" s="1"/>
  <c r="Z70" i="1" s="1"/>
  <c r="H60" i="1"/>
  <c r="U60" i="1" s="1"/>
  <c r="W60" i="1" s="1"/>
  <c r="Y55" i="1"/>
  <c r="H48" i="1"/>
  <c r="U48" i="1" s="1"/>
  <c r="W48" i="1" s="1"/>
  <c r="Y43" i="1"/>
  <c r="Y30" i="1"/>
  <c r="H22" i="1"/>
  <c r="U22" i="1" s="1"/>
  <c r="W22" i="1" s="1"/>
  <c r="Y18" i="1"/>
  <c r="X89" i="1"/>
  <c r="X76" i="1"/>
  <c r="H65" i="1"/>
  <c r="U65" i="1" s="1"/>
  <c r="W65" i="1" s="1"/>
  <c r="X55" i="1"/>
  <c r="X43" i="1"/>
  <c r="Y37" i="1"/>
  <c r="X30" i="1"/>
  <c r="Z30" i="1" s="1"/>
  <c r="Y24" i="1"/>
  <c r="X18" i="1"/>
  <c r="Y13" i="1"/>
  <c r="O103" i="1"/>
  <c r="O19" i="1"/>
  <c r="O83" i="1"/>
  <c r="O93" i="1"/>
  <c r="H79" i="1"/>
  <c r="U79" i="1" s="1"/>
  <c r="W79" i="1" s="1"/>
  <c r="X67" i="1"/>
  <c r="X45" i="1"/>
  <c r="O30" i="1"/>
  <c r="Y26" i="1"/>
  <c r="X19" i="1"/>
  <c r="Z19" i="1" s="1"/>
  <c r="Y105" i="1"/>
  <c r="H75" i="1"/>
  <c r="U75" i="1" s="1"/>
  <c r="W75" i="1" s="1"/>
  <c r="Z75" i="1" s="1"/>
  <c r="X75" i="1"/>
  <c r="X88" i="1"/>
  <c r="H86" i="1"/>
  <c r="U86" i="1" s="1"/>
  <c r="W86" i="1" s="1"/>
  <c r="O81" i="1"/>
  <c r="O73" i="1"/>
  <c r="Y69" i="1"/>
  <c r="O64" i="1"/>
  <c r="H62" i="1"/>
  <c r="U62" i="1" s="1"/>
  <c r="W62" i="1" s="1"/>
  <c r="O54" i="1"/>
  <c r="H52" i="1"/>
  <c r="U52" i="1" s="1"/>
  <c r="W52" i="1" s="1"/>
  <c r="Y47" i="1"/>
  <c r="H39" i="1"/>
  <c r="U39" i="1" s="1"/>
  <c r="W39" i="1" s="1"/>
  <c r="H36" i="1"/>
  <c r="U36" i="1" s="1"/>
  <c r="W36" i="1" s="1"/>
  <c r="X26" i="1"/>
  <c r="O23" i="1"/>
  <c r="Y21" i="1"/>
  <c r="H15" i="1"/>
  <c r="U15" i="1" s="1"/>
  <c r="W15" i="1" s="1"/>
  <c r="X101" i="1"/>
  <c r="O45" i="1"/>
  <c r="O11" i="1"/>
  <c r="X93" i="1"/>
  <c r="O88" i="1"/>
  <c r="Y75" i="1"/>
  <c r="X69" i="1"/>
  <c r="O59" i="1"/>
  <c r="X47" i="1"/>
  <c r="Z47" i="1" s="1"/>
  <c r="Y42" i="1"/>
  <c r="H34" i="1"/>
  <c r="U34" i="1" s="1"/>
  <c r="W34" i="1" s="1"/>
  <c r="O28" i="1"/>
  <c r="O21" i="1"/>
  <c r="Y17" i="1"/>
  <c r="X96" i="1"/>
  <c r="O101" i="1"/>
  <c r="X100" i="1"/>
  <c r="Y104" i="1"/>
  <c r="H42" i="1"/>
  <c r="U42" i="1" s="1"/>
  <c r="W42" i="1" s="1"/>
  <c r="Y98" i="1"/>
  <c r="H104" i="1"/>
  <c r="U104" i="1" s="1"/>
  <c r="X11" i="1"/>
  <c r="Y9" i="1"/>
  <c r="Y74" i="1"/>
  <c r="H58" i="1"/>
  <c r="U58" i="1" s="1"/>
  <c r="W58" i="1" s="1"/>
  <c r="Y53" i="1"/>
  <c r="O49" i="1"/>
  <c r="O36" i="1"/>
  <c r="X33" i="1"/>
  <c r="Y16" i="1"/>
  <c r="H96" i="1"/>
  <c r="U96" i="1" s="1"/>
  <c r="W96" i="1" s="1"/>
  <c r="Z96" i="1" s="1"/>
  <c r="H98" i="1"/>
  <c r="U98" i="1" s="1"/>
  <c r="W98" i="1" s="1"/>
  <c r="Z98" i="1" s="1"/>
  <c r="H21" i="1"/>
  <c r="U21" i="1" s="1"/>
  <c r="W21" i="1" s="1"/>
  <c r="O10" i="1"/>
  <c r="Y94" i="1"/>
  <c r="Y82" i="1"/>
  <c r="O74" i="1"/>
  <c r="Y70" i="1"/>
  <c r="X63" i="1"/>
  <c r="O53" i="1"/>
  <c r="H40" i="1"/>
  <c r="U40" i="1" s="1"/>
  <c r="W40" i="1" s="1"/>
  <c r="Y35" i="1"/>
  <c r="O33" i="1"/>
  <c r="X16" i="1"/>
  <c r="O71" i="1"/>
  <c r="O86" i="1"/>
  <c r="O100" i="1"/>
  <c r="H19" i="1"/>
  <c r="H59" i="1"/>
  <c r="U59" i="1" s="1"/>
  <c r="W59" i="1" s="1"/>
  <c r="X39" i="1"/>
  <c r="H92" i="1"/>
  <c r="U92" i="1" s="1"/>
  <c r="W92" i="1" s="1"/>
  <c r="Y87" i="1"/>
  <c r="H80" i="1"/>
  <c r="U80" i="1" s="1"/>
  <c r="W80" i="1" s="1"/>
  <c r="O68" i="1"/>
  <c r="O60" i="1"/>
  <c r="X58" i="1"/>
  <c r="O46" i="1"/>
  <c r="Y40" i="1"/>
  <c r="O35" i="1"/>
  <c r="H33" i="1"/>
  <c r="U33" i="1" s="1"/>
  <c r="W33" i="1" s="1"/>
  <c r="Y27" i="1"/>
  <c r="O22" i="1"/>
  <c r="X20" i="1"/>
  <c r="O16" i="1"/>
  <c r="O97" i="1"/>
  <c r="O105" i="1"/>
  <c r="H49" i="1"/>
  <c r="U49" i="1" s="1"/>
  <c r="W49" i="1" s="1"/>
  <c r="O85" i="1"/>
  <c r="O61" i="1"/>
  <c r="O51" i="1"/>
  <c r="X71" i="1"/>
  <c r="O39" i="1"/>
  <c r="X49" i="1"/>
  <c r="H11" i="1"/>
  <c r="U11" i="1" s="1"/>
  <c r="W11" i="1" s="1"/>
  <c r="O94" i="1"/>
  <c r="Y91" i="1"/>
  <c r="O89" i="1"/>
  <c r="O87" i="1"/>
  <c r="O84" i="1"/>
  <c r="O82" i="1"/>
  <c r="O76" i="1"/>
  <c r="H74" i="1"/>
  <c r="U74" i="1" s="1"/>
  <c r="W74" i="1" s="1"/>
  <c r="O72" i="1"/>
  <c r="O70" i="1"/>
  <c r="Y67" i="1"/>
  <c r="O65" i="1"/>
  <c r="O63" i="1"/>
  <c r="Y60" i="1"/>
  <c r="O57" i="1"/>
  <c r="X53" i="1"/>
  <c r="O50" i="1"/>
  <c r="O48" i="1"/>
  <c r="Y45" i="1"/>
  <c r="O43" i="1"/>
  <c r="X40" i="1"/>
  <c r="X37" i="1"/>
  <c r="Y32" i="1"/>
  <c r="X27" i="1"/>
  <c r="H24" i="1"/>
  <c r="U24" i="1" s="1"/>
  <c r="W24" i="1" s="1"/>
  <c r="Y22" i="1"/>
  <c r="O18" i="1"/>
  <c r="H16" i="1"/>
  <c r="U16" i="1" s="1"/>
  <c r="W16" i="1" s="1"/>
  <c r="X13" i="1"/>
  <c r="O98" i="1"/>
  <c r="H73" i="1"/>
  <c r="U73" i="1" s="1"/>
  <c r="W73" i="1" s="1"/>
  <c r="H53" i="1"/>
  <c r="U53" i="1" s="1"/>
  <c r="W53" i="1" s="1"/>
  <c r="O95" i="1"/>
  <c r="X86" i="1"/>
  <c r="X36" i="1"/>
  <c r="O104" i="1"/>
  <c r="H26" i="1"/>
  <c r="U26" i="1" s="1"/>
  <c r="W26" i="1" s="1"/>
  <c r="O62" i="1"/>
  <c r="X62" i="1"/>
  <c r="X79" i="1"/>
  <c r="X83" i="1"/>
  <c r="O26" i="1"/>
  <c r="O15" i="1"/>
  <c r="X73" i="1"/>
  <c r="Y81" i="1"/>
  <c r="O47" i="1"/>
  <c r="H99" i="1"/>
  <c r="U99" i="1" s="1"/>
  <c r="W99" i="1" s="1"/>
  <c r="X103" i="1"/>
  <c r="X102" i="1"/>
  <c r="O69" i="1"/>
  <c r="O92" i="1"/>
  <c r="Y100" i="1"/>
  <c r="H103" i="1"/>
  <c r="U103" i="1" s="1"/>
  <c r="W103" i="1" s="1"/>
  <c r="X99" i="1"/>
  <c r="O55" i="1"/>
  <c r="H55" i="1"/>
  <c r="U55" i="1" s="1"/>
  <c r="W55" i="1" s="1"/>
  <c r="H44" i="1"/>
  <c r="U44" i="1" s="1"/>
  <c r="W44" i="1" s="1"/>
  <c r="H20" i="1"/>
  <c r="U20" i="1" s="1"/>
  <c r="W20" i="1" s="1"/>
  <c r="H72" i="1"/>
  <c r="U72" i="1" s="1"/>
  <c r="W72" i="1" s="1"/>
  <c r="H18" i="1"/>
  <c r="U18" i="1" s="1"/>
  <c r="W18" i="1" s="1"/>
  <c r="H13" i="1"/>
  <c r="U13" i="1" s="1"/>
  <c r="W13" i="1" s="1"/>
  <c r="H10" i="1"/>
  <c r="U10" i="1" s="1"/>
  <c r="W10" i="1" s="1"/>
  <c r="H50" i="1"/>
  <c r="U50" i="1" s="1"/>
  <c r="W50" i="1" s="1"/>
  <c r="H9" i="1"/>
  <c r="O38" i="1"/>
  <c r="X25" i="1"/>
  <c r="X61" i="1"/>
  <c r="O80" i="1"/>
  <c r="X74" i="1"/>
  <c r="O12" i="1"/>
  <c r="X24" i="1"/>
  <c r="X84" i="1"/>
  <c r="X44" i="1"/>
  <c r="X94" i="1"/>
  <c r="X97" i="1"/>
  <c r="H100" i="1"/>
  <c r="U100" i="1" s="1"/>
  <c r="W100" i="1" s="1"/>
  <c r="X80" i="1"/>
  <c r="H27" i="1"/>
  <c r="U27" i="1" s="1"/>
  <c r="W27" i="1" s="1"/>
  <c r="Z27" i="1" s="1"/>
  <c r="O40" i="1"/>
  <c r="X66" i="1"/>
  <c r="X22" i="1"/>
  <c r="Z22" i="1" s="1"/>
  <c r="X65" i="1"/>
  <c r="X31" i="1"/>
  <c r="O31" i="1"/>
  <c r="O41" i="1"/>
  <c r="X9" i="1"/>
  <c r="O56" i="1"/>
  <c r="O58" i="1"/>
  <c r="H68" i="1"/>
  <c r="U68" i="1" s="1"/>
  <c r="W68" i="1" s="1"/>
  <c r="O66" i="1"/>
  <c r="O24" i="1"/>
  <c r="X60" i="1"/>
  <c r="Z60" i="1" s="1"/>
  <c r="O67" i="1"/>
  <c r="Y48" i="1"/>
  <c r="O9" i="1"/>
  <c r="H46" i="1"/>
  <c r="U46" i="1" s="1"/>
  <c r="W46" i="1" s="1"/>
  <c r="H56" i="1"/>
  <c r="U56" i="1" s="1"/>
  <c r="W56" i="1" s="1"/>
  <c r="H37" i="1"/>
  <c r="U37" i="1" s="1"/>
  <c r="W37" i="1" s="1"/>
  <c r="X87" i="1"/>
  <c r="O90" i="1"/>
  <c r="X68" i="1"/>
  <c r="O13" i="1"/>
  <c r="H97" i="1"/>
  <c r="U97" i="1" s="1"/>
  <c r="W97" i="1" s="1"/>
  <c r="Z97" i="1" s="1"/>
  <c r="H102" i="1"/>
  <c r="U102" i="1" s="1"/>
  <c r="W102" i="1" s="1"/>
  <c r="H105" i="1"/>
  <c r="U105" i="1" s="1"/>
  <c r="X51" i="1"/>
  <c r="O25" i="1"/>
  <c r="O102" i="1"/>
  <c r="H87" i="1"/>
  <c r="U87" i="1" s="1"/>
  <c r="W87" i="1" s="1"/>
  <c r="H77" i="1"/>
  <c r="U77" i="1" s="1"/>
  <c r="W77" i="1" s="1"/>
  <c r="H51" i="1"/>
  <c r="U51" i="1" s="1"/>
  <c r="W51" i="1" s="1"/>
  <c r="H12" i="1"/>
  <c r="U12" i="1" s="1"/>
  <c r="W12" i="1" s="1"/>
  <c r="X85" i="1"/>
  <c r="X14" i="1"/>
  <c r="X105" i="1"/>
  <c r="H63" i="1"/>
  <c r="U63" i="1" s="1"/>
  <c r="W63" i="1" s="1"/>
  <c r="Z63" i="1" s="1"/>
  <c r="X77" i="1"/>
  <c r="O20" i="1"/>
  <c r="X41" i="1"/>
  <c r="O27" i="1"/>
  <c r="X48" i="1"/>
  <c r="O37" i="1"/>
  <c r="O99" i="1"/>
  <c r="H82" i="1"/>
  <c r="U82" i="1" s="1"/>
  <c r="W82" i="1" s="1"/>
  <c r="H89" i="1"/>
  <c r="U89" i="1" s="1"/>
  <c r="W89" i="1" s="1"/>
  <c r="X46" i="1"/>
  <c r="X50" i="1"/>
  <c r="Z80" i="1" l="1"/>
  <c r="Z77" i="1"/>
  <c r="Z95" i="1"/>
  <c r="Z28" i="1"/>
  <c r="Z26" i="1"/>
  <c r="Z79" i="1"/>
  <c r="Z66" i="1"/>
  <c r="Z90" i="1"/>
  <c r="Z64" i="1"/>
  <c r="Z88" i="1"/>
  <c r="O115" i="1"/>
  <c r="Z91" i="1"/>
  <c r="Z42" i="1"/>
  <c r="Z93" i="1"/>
  <c r="Z62" i="1"/>
  <c r="Z17" i="1"/>
  <c r="Z34" i="1"/>
  <c r="Z61" i="1"/>
  <c r="Z41" i="1"/>
  <c r="Z18" i="1"/>
  <c r="Z12" i="1"/>
  <c r="Z92" i="1"/>
  <c r="Z85" i="1"/>
  <c r="Z48" i="1"/>
  <c r="Z94" i="1"/>
  <c r="Z23" i="1"/>
  <c r="Z67" i="1"/>
  <c r="Z83" i="1"/>
  <c r="Z54" i="1"/>
  <c r="Z21" i="1"/>
  <c r="Z69" i="1"/>
  <c r="Z25" i="1"/>
  <c r="Z89" i="1"/>
  <c r="Z57" i="1"/>
  <c r="Z71" i="1"/>
  <c r="Z45" i="1"/>
  <c r="Z56" i="1"/>
  <c r="Z72" i="1"/>
  <c r="Z32" i="1"/>
  <c r="Z14" i="1"/>
  <c r="Z55" i="1"/>
  <c r="Z87" i="1"/>
  <c r="Z52" i="1"/>
  <c r="Z20" i="1"/>
  <c r="Z31" i="1"/>
  <c r="Z65" i="1"/>
  <c r="Z10" i="1"/>
  <c r="Z59" i="1"/>
  <c r="Z84" i="1"/>
  <c r="Z37" i="1"/>
  <c r="Z16" i="1"/>
  <c r="Z39" i="1"/>
  <c r="Z13" i="1"/>
  <c r="Z58" i="1"/>
  <c r="Z86" i="1"/>
  <c r="Z11" i="1"/>
  <c r="Z40" i="1"/>
  <c r="Z15" i="1"/>
  <c r="Z43" i="1"/>
  <c r="Z53" i="1"/>
  <c r="Z36" i="1"/>
  <c r="Z33" i="1"/>
  <c r="Z82" i="1"/>
  <c r="Z74" i="1"/>
  <c r="Z24" i="1"/>
  <c r="Z73" i="1"/>
  <c r="Z51" i="1"/>
  <c r="Z49" i="1"/>
  <c r="Z50" i="1"/>
  <c r="U9" i="1"/>
  <c r="Z68" i="1"/>
  <c r="Z46" i="1"/>
  <c r="Z44" i="1"/>
  <c r="W9" i="1" l="1"/>
  <c r="Z9" i="1" l="1"/>
  <c r="H115" i="1" l="1"/>
</calcChain>
</file>

<file path=xl/sharedStrings.xml><?xml version="1.0" encoding="utf-8"?>
<sst xmlns="http://schemas.openxmlformats.org/spreadsheetml/2006/main" count="573" uniqueCount="231">
  <si>
    <t/>
  </si>
  <si>
    <t>Seguridad Social (LEY 87-10)</t>
  </si>
  <si>
    <t>Nombre</t>
  </si>
  <si>
    <t>Departamento</t>
  </si>
  <si>
    <t>Categoría</t>
  </si>
  <si>
    <t>Deducción Empleado</t>
  </si>
  <si>
    <t>DIRECCION DE RECURSOS HUMANOS</t>
  </si>
  <si>
    <t>DIRECCION DE COMISIONES MEDICAS</t>
  </si>
  <si>
    <t>CONTRALORIA</t>
  </si>
  <si>
    <t>SECCION DE SECRETARIA DEL CNSS</t>
  </si>
  <si>
    <t>PRESIDENCIA DEL CNSS</t>
  </si>
  <si>
    <t>DIRECCION JURIDICA</t>
  </si>
  <si>
    <t>DIRECCION DE PLANIFICACION Y DESARROLLO</t>
  </si>
  <si>
    <t>SUBGERENCIA</t>
  </si>
  <si>
    <t>DIRECCION FINANCIERA</t>
  </si>
  <si>
    <t xml:space="preserve">DIRECCION ADMINISTRATIVA </t>
  </si>
  <si>
    <t>ANALISTA DE RECURSOS HUMANOS</t>
  </si>
  <si>
    <t xml:space="preserve">AUXILIAR ADMINISTRATIVA </t>
  </si>
  <si>
    <t xml:space="preserve">MENSAJERO </t>
  </si>
  <si>
    <t>ASESORA DE SALUD</t>
  </si>
  <si>
    <t>AUXILIAR ADMINISTRATIVO</t>
  </si>
  <si>
    <t>RECEPCIONISTA</t>
  </si>
  <si>
    <t>ENC. SECCION SECRETARIA DEL CNSS</t>
  </si>
  <si>
    <t>AUXILIAR ADMINISTRATIVA</t>
  </si>
  <si>
    <t>CONSERJE</t>
  </si>
  <si>
    <t>SUPERVISOR DE MAYORDOMIA</t>
  </si>
  <si>
    <t>AUDITOR INFORMATICO II</t>
  </si>
  <si>
    <t>AUXLIAR ADMINISTRATIVA</t>
  </si>
  <si>
    <t>AUDITOR SDSS II</t>
  </si>
  <si>
    <t>AUDITOR SDSS I</t>
  </si>
  <si>
    <t>ANALISTA LEGAL</t>
  </si>
  <si>
    <t>TECNICO ADMINISTRATIVO</t>
  </si>
  <si>
    <t>ENC. DPTO. EJECUCION PRESPUESTARIA</t>
  </si>
  <si>
    <t>AUDITOR LEGAL SDSS II</t>
  </si>
  <si>
    <t xml:space="preserve">AUXILIAR ADMINISTRATIVO </t>
  </si>
  <si>
    <t>CONTRALOR</t>
  </si>
  <si>
    <t>CHOFER</t>
  </si>
  <si>
    <t>MENSAJERO</t>
  </si>
  <si>
    <t>ENC. SECCION DE MANTENIMIENTO</t>
  </si>
  <si>
    <t xml:space="preserve">CHOFER </t>
  </si>
  <si>
    <t>ABOGADA II</t>
  </si>
  <si>
    <t>ASISTENTE</t>
  </si>
  <si>
    <t>ENC. SECCION DE ARCHIVO</t>
  </si>
  <si>
    <t>PERIODISTA</t>
  </si>
  <si>
    <t>TECNICO EN CONTABILIDAD</t>
  </si>
  <si>
    <t>CONTADOR</t>
  </si>
  <si>
    <t xml:space="preserve">SUB-GERENTE </t>
  </si>
  <si>
    <t xml:space="preserve">MANEJADOR DE PAGINA WEB </t>
  </si>
  <si>
    <t>TECNICO ADMINISTRATIVA</t>
  </si>
  <si>
    <t xml:space="preserve">SECRETARIA EJECUTIVA </t>
  </si>
  <si>
    <t>ESTADISTA</t>
  </si>
  <si>
    <t>ABOGADA I</t>
  </si>
  <si>
    <t>DIRECTOR FINANCIERO</t>
  </si>
  <si>
    <t>SOPORTE MESA DE AYUDA (HELPDESK)</t>
  </si>
  <si>
    <t>FIJO</t>
  </si>
  <si>
    <t>CARRERA ADMINISTRATIVA</t>
  </si>
  <si>
    <t>Cooperativa</t>
  </si>
  <si>
    <t>Almuerzo</t>
  </si>
  <si>
    <t>Seguro complementario</t>
  </si>
  <si>
    <t>Impuetos Sobre la Renta</t>
  </si>
  <si>
    <t>DIRECTORA DE RECURSOS HUMANOS</t>
  </si>
  <si>
    <t xml:space="preserve">ASISTENTE </t>
  </si>
  <si>
    <t>TECNICO EN RECURSOS HUMANOS</t>
  </si>
  <si>
    <t>DIRECCION ADMINISTRATIVA</t>
  </si>
  <si>
    <t>PARALEGAL</t>
  </si>
  <si>
    <t>Asociación de Servidores  Público</t>
  </si>
  <si>
    <t>Inavi</t>
  </si>
  <si>
    <t>LIBRE NOMBRAMIENTO Y REMOCION</t>
  </si>
  <si>
    <t>DE CONFIANZA</t>
  </si>
  <si>
    <t>ESTATUTOS SIMPLIFICADO</t>
  </si>
  <si>
    <t>Cargo</t>
  </si>
  <si>
    <t xml:space="preserve">Otras Retenciones </t>
  </si>
  <si>
    <t>Genero</t>
  </si>
  <si>
    <t>F</t>
  </si>
  <si>
    <t>M</t>
  </si>
  <si>
    <t>Monto imponible IRS</t>
  </si>
  <si>
    <t>MARILYN LISSETTE RODRIGUEZ CASTILLO</t>
  </si>
  <si>
    <t xml:space="preserve">WLADISLAO  GUZMAN </t>
  </si>
  <si>
    <t>JUAN CARLOS TEJADA MUÑOZ</t>
  </si>
  <si>
    <t>XIOMARA ISABEL CAMINERO SANCHEZ</t>
  </si>
  <si>
    <t>NELSA MATILDE VASQUEZ MARTINEZ</t>
  </si>
  <si>
    <t>EUDES DARIO, REYES CACERES</t>
  </si>
  <si>
    <t>ANA PATRICIA FERNANDEZ RAMIREZ</t>
  </si>
  <si>
    <t>VILMA MARIA CASTRO GONZALEZ</t>
  </si>
  <si>
    <t>VICTOR ALBERTO SANCHEZ ALVAREZ</t>
  </si>
  <si>
    <t>LUZ YUBERKIS QUITERIO PORTES</t>
  </si>
  <si>
    <t>RAFAEL MEDINA BAEZ</t>
  </si>
  <si>
    <t>MIOSOTIS ELIZABETH CABRAL ROJAS DE MONTE</t>
  </si>
  <si>
    <t>YESSICA BEATRIZ SOTO DEL VALLE</t>
  </si>
  <si>
    <t>ROSA JULIANA MUÑOZ PERALTA DE GRULLON</t>
  </si>
  <si>
    <t>VANESSA VENTURA CAMPOS</t>
  </si>
  <si>
    <t>MARIA CRISTINA ABREU MUÑOZ</t>
  </si>
  <si>
    <t>BERNARDO ANTONIO ACEVEDO DELGADO</t>
  </si>
  <si>
    <t>MERALDA DEL CARMEN DE LA ROSA MEDINA</t>
  </si>
  <si>
    <t>MIOSSOTTIS MARLENNY BAEZ RODRIGUEZ</t>
  </si>
  <si>
    <t>FATIMA AURORA ASENJO LUGO</t>
  </si>
  <si>
    <t>JUAN LEONIDAS CASTRO JIMENEZ</t>
  </si>
  <si>
    <t>JULISSA HAYDEE GARCIA SANTANA</t>
  </si>
  <si>
    <t>UNICE REBECA DE LA ROSA FRANCO</t>
  </si>
  <si>
    <t>CHARNELA, GUZMAN ROSARIO,</t>
  </si>
  <si>
    <t>JULIO ANTONIO LENDEBORG RODRIGUEZ</t>
  </si>
  <si>
    <t>ELIZABETH DE LA CRUZ GOMEZ DE WRIGHT</t>
  </si>
  <si>
    <t>KALI ARTEMIZA VARGAS ARIAS</t>
  </si>
  <si>
    <t>DOMINGA RAMIREZ GARCIA</t>
  </si>
  <si>
    <t>MIGUEL ANGEL RIVERA ROSARIO</t>
  </si>
  <si>
    <t>GILMA GISSELL SANTANA GUZMAN</t>
  </si>
  <si>
    <t>MANAURIS, TRINIDAD TRINIDAD,</t>
  </si>
  <si>
    <t>JOSE RAFAEL, RODRIGUEZ BONIFACIO,</t>
  </si>
  <si>
    <t>JENNY ARLENE ELSEVYF CAMACHO</t>
  </si>
  <si>
    <t>LAURA PATRICIA MOTA PEÑA</t>
  </si>
  <si>
    <t>ALEXIS RAMIREZ RODRIGUEZ</t>
  </si>
  <si>
    <t>ROSA ESMERALDA ESPINAL GERMAN</t>
  </si>
  <si>
    <t>CRISTINA ALTAGRACIA CRUZ D COO</t>
  </si>
  <si>
    <t>GRISEL ENCARNACION PEREZ</t>
  </si>
  <si>
    <t>MAGDELINE DEL CARMEN MOREL GARCIA</t>
  </si>
  <si>
    <t>CRISTINA PLACENCIO PINALES</t>
  </si>
  <si>
    <t>VERONICA ROSARIO ROA</t>
  </si>
  <si>
    <t>MARIA DOMINGA ALCANTARA BIDO</t>
  </si>
  <si>
    <t>WANDA YOCARES ALCANTARA DIAZ</t>
  </si>
  <si>
    <t>ANA YAMILET PEREZ LAGARES</t>
  </si>
  <si>
    <t>REYDIS MANUEL BELTRE CORCINO</t>
  </si>
  <si>
    <t>NICOLAX JUNIOR LUCIANO BLANCO</t>
  </si>
  <si>
    <t>RADHAMES MARTE FERNANDEZ</t>
  </si>
  <si>
    <t>RUDDY SOLANO JIMENEZ</t>
  </si>
  <si>
    <t>LORENZO MANUEL SOSA VENTURA</t>
  </si>
  <si>
    <t>DIANA CAROLINA DE LA CRUZ ALCANTARA</t>
  </si>
  <si>
    <t>GLORIA DIORELLA BRAVO PERALTA</t>
  </si>
  <si>
    <t>ALEJANDRINA CARMONA VILLITO</t>
  </si>
  <si>
    <t xml:space="preserve">HECTOR OTONIEL JIMENEZ </t>
  </si>
  <si>
    <t>JESUS ANTONIO SANTOS GIL</t>
  </si>
  <si>
    <t>RAMON ELADIO SOSA HERRERA</t>
  </si>
  <si>
    <t>MIGUEL LUIS VARGAS REYES</t>
  </si>
  <si>
    <t>SANDRO SANTO MENDEZ RAMIREZ</t>
  </si>
  <si>
    <t xml:space="preserve">YOHANNY CANDELARIO </t>
  </si>
  <si>
    <t>NAILA MAGDALIT DIAZ BATISTA</t>
  </si>
  <si>
    <t>PATRIA DOMINGA MARTINEZ SORIANO</t>
  </si>
  <si>
    <t>VIANNES ALTAGRACIA PEREZ LUNA</t>
  </si>
  <si>
    <t>SONIA RAMIREZ DEL ROSARIO</t>
  </si>
  <si>
    <t>KELVIS GABRIEL MARTINEZ MARTINEZ</t>
  </si>
  <si>
    <t xml:space="preserve">RICARDO ARAUJO </t>
  </si>
  <si>
    <t xml:space="preserve">Seguro de Salud
(10.13%) </t>
  </si>
  <si>
    <t>Patronal (7.10%)</t>
  </si>
  <si>
    <t xml:space="preserve">Riesgos
Laborales Patronal
(1.10%) </t>
  </si>
  <si>
    <t>Total Retenciones y Aportes s.s</t>
  </si>
  <si>
    <t>CONSEJO NACINAL DE SEGURIDAD SOCIAL
NOMINA DE SUELDOS PERSONAL FIJO</t>
  </si>
  <si>
    <t>Xiomara Caminero</t>
  </si>
  <si>
    <t>Directora de Recursos Humanos</t>
  </si>
  <si>
    <t>SUPERVISOR DE TRANSPORTACION</t>
  </si>
  <si>
    <t>ENC. DIVISION DE COMPRAS Y CONTRATACIONES PUBLICAS</t>
  </si>
  <si>
    <t>Enc. Div. de Registro y Control de Nómina</t>
  </si>
  <si>
    <t xml:space="preserve">JUAN ARCADIO CONCEPCION MOTA </t>
  </si>
  <si>
    <t>Saldos a favor</t>
  </si>
  <si>
    <t>GERENTE GENERAL</t>
  </si>
  <si>
    <t>DIRECCION DE COMUNICACIONES</t>
  </si>
  <si>
    <t>DIRECTORA COMUNICACIONES</t>
  </si>
  <si>
    <t>RAMON ANT. DILONE</t>
  </si>
  <si>
    <t>YIVELISSA  ANTIGUA</t>
  </si>
  <si>
    <t>YERIKA BERIHUETE</t>
  </si>
  <si>
    <t>Total de Descuentos</t>
  </si>
  <si>
    <t>DIRECCION DE TECNOLOGIA</t>
  </si>
  <si>
    <t>DIRECCION COMUNICACIONES</t>
  </si>
  <si>
    <t xml:space="preserve">ERIKA SENCIÓN </t>
  </si>
  <si>
    <t>YAKAYRA DE LA CRUZ FAMILIA</t>
  </si>
  <si>
    <t xml:space="preserve">RAMON TURVI DE LEÓN </t>
  </si>
  <si>
    <t>BELGICA DE PEÑA</t>
  </si>
  <si>
    <t>PAULA DRULLAR CALCADO</t>
  </si>
  <si>
    <t>EDWARD GUZMAN</t>
  </si>
  <si>
    <t xml:space="preserve">DESPACHO  DEL GERENTE </t>
  </si>
  <si>
    <t>CAMARERA</t>
  </si>
  <si>
    <t>ANA MARIA SANCHEZ MIGUEL</t>
  </si>
  <si>
    <t>Reg.
No.</t>
  </si>
  <si>
    <t>Sueldo Bruto
(RD$)</t>
  </si>
  <si>
    <t>Seguro de Pensión
(9.97%)</t>
  </si>
  <si>
    <t>Subtotal
TSS</t>
  </si>
  <si>
    <t>Aportes
Patronal</t>
  </si>
  <si>
    <t>Sueldo Neto
(RD$)</t>
  </si>
  <si>
    <t>Empleado
(2.87%)</t>
  </si>
  <si>
    <t>Empleado
(3.04%)</t>
  </si>
  <si>
    <t>Patronal
(7.09%)</t>
  </si>
  <si>
    <t>Registro
Dependientes
Adicionales</t>
  </si>
  <si>
    <t>MARIA MERCEDES REYES</t>
  </si>
  <si>
    <t>MARIANNY ALCANTARA</t>
  </si>
  <si>
    <t>CRISTHOFER CASTILLO</t>
  </si>
  <si>
    <t>ROSAURA HERASME</t>
  </si>
  <si>
    <t xml:space="preserve">YESSICA SANTANA </t>
  </si>
  <si>
    <t>YESSENIA DUARTE</t>
  </si>
  <si>
    <t>NADIEL B. OZUNA ZAYAS</t>
  </si>
  <si>
    <t>LUIS GALAN</t>
  </si>
  <si>
    <t xml:space="preserve">DIRECCION DE POLITICAS DEL SEGURO FAMILIAR DE SALUD </t>
  </si>
  <si>
    <t>JOSE A. ARVELO CARRASCO</t>
  </si>
  <si>
    <t>SOPORTE TECNICO INFORMATICO</t>
  </si>
  <si>
    <t>AUXILIAR ADMINISTRARTIVO</t>
  </si>
  <si>
    <t>SECRETARIA ADMINISTRATIVA CNSS</t>
  </si>
  <si>
    <t>TOTAL</t>
  </si>
  <si>
    <t xml:space="preserve">Responsables </t>
  </si>
  <si>
    <t>DIRECTOR DE FISCALIZACION Y CONTROL FINANCIERO</t>
  </si>
  <si>
    <t>ENC. DPTO. ANALISIS PRESUPUESTARIO Y FINANCIERO</t>
  </si>
  <si>
    <t xml:space="preserve">DESPACHO DEL GERENTE </t>
  </si>
  <si>
    <t>NALISTA DE EVALUACIÓN DEL GRADO DE DISCAPACIDAD</t>
  </si>
  <si>
    <t>ANALISTA DEL SEGURO DE VEJEZ DISCAPACIDAD Y SOBREVIVENCIA</t>
  </si>
  <si>
    <t>DIRECCION DE POLITICAS DEL SEGURO DE VEJEZ DISCAPACIDAD Y SOBREVIVENCIA</t>
  </si>
  <si>
    <t>YESENIA, ROJAS ROSARIO</t>
  </si>
  <si>
    <t>KENYA JIMENEZ VASQUEZ</t>
  </si>
  <si>
    <t>CARLOS MANUEL TAVREZ BELTRE</t>
  </si>
  <si>
    <t xml:space="preserve">AUXILIAR DE MANTENIMIENTO </t>
  </si>
  <si>
    <t>Carla Santana</t>
  </si>
  <si>
    <t xml:space="preserve">IRMA VALENTINA HELENA </t>
  </si>
  <si>
    <t>RICARDO CRUZ CONTRERAS</t>
  </si>
  <si>
    <t>JENNIFER PEREZ ESTEVEZ</t>
  </si>
  <si>
    <t xml:space="preserve">DIRECCION DE COMUNICACIONES </t>
  </si>
  <si>
    <t xml:space="preserve">DARIANA TERRERO PEÑA </t>
  </si>
  <si>
    <t xml:space="preserve">FERNADO JOSE ESCOBAR GARCIA </t>
  </si>
  <si>
    <t xml:space="preserve">KARLA SANCHEZ </t>
  </si>
  <si>
    <t xml:space="preserve">AUXILIAR DE ACCESO A LA INFORMACIÓN </t>
  </si>
  <si>
    <t>ALBERTO GOMEZ MARTINEZ</t>
  </si>
  <si>
    <t xml:space="preserve">CONSERJE </t>
  </si>
  <si>
    <t xml:space="preserve">MARIA ELENA SALAZAR </t>
  </si>
  <si>
    <t xml:space="preserve">DANIEL JOSE ALVAREZ BAUTISTA </t>
  </si>
  <si>
    <t>SAHIRA INDHIRA GIL CABRAL</t>
  </si>
  <si>
    <t>RANYER DE JESUS BATISTA</t>
  </si>
  <si>
    <t>SUPERVISOR DE MANTENIMIENTO</t>
  </si>
  <si>
    <t>JUAN TEOFILO BONILLA DOMINGUEZ</t>
  </si>
  <si>
    <t>AUXILIAR ALMACÉN Y SUMINISTRO</t>
  </si>
  <si>
    <t>ALEXANDER MONEGRO GOMEZ</t>
  </si>
  <si>
    <t>IVÁN FELIPE DURÁN OLIVERO</t>
  </si>
  <si>
    <t>ASESOR DE TIC</t>
  </si>
  <si>
    <t>LIESTHER MIGUELINA ALMANZAR GOMEZ</t>
  </si>
  <si>
    <t>YECENIA RAMON GARCIA</t>
  </si>
  <si>
    <t>DIRECCION DE COMESIONES MEDICAS</t>
  </si>
  <si>
    <t>AUXILIAR DE ATENCION AL CIUDADANO</t>
  </si>
  <si>
    <t>FRENNY MIRANE ORTIZ CASTILLO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</si>
</sst>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0;[Red]&quot;$&quot;#,##0.00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</font>
    <font>
      <sz val="8"/>
      <color theme="1"/>
      <name val="Arial"/>
      <family val="2"/>
    </font>
    <font>
      <sz val="8"/>
      <color theme="1"/>
      <name val="Calibri"/>
      <family val="2"/>
      <scheme val="minor"/>
    </font>
    <font>
      <sz val="9"/>
      <name val="Segoe UI"/>
      <family val="2"/>
    </font>
    <font>
      <sz val="9"/>
      <color theme="1"/>
      <name val="Calibri"/>
      <family val="2"/>
      <scheme val="minor"/>
    </font>
    <font>
      <sz val="8"/>
      <name val="Arial"/>
      <family val="2"/>
    </font>
    <font>
      <sz val="1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2"/>
      <color rgb="FF000000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  <font>
      <b/>
      <sz val="14"/>
      <color theme="1"/>
      <name val="Arial"/>
      <family val="2"/>
    </font>
    <font>
      <b/>
      <sz val="12"/>
      <color rgb="FFFF0000"/>
      <name val="Arial"/>
      <family val="2"/>
    </font>
    <font>
      <sz val="12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50"/>
        <bgColor rgb="FF6495ED"/>
      </patternFill>
    </fill>
    <fill>
      <patternFill patternType="solid">
        <fgColor rgb="FF00B050"/>
        <bgColor indexed="64"/>
      </patternFill>
    </fill>
    <fill>
      <patternFill patternType="solid">
        <fgColor theme="8"/>
        <bgColor rgb="FF6495ED"/>
      </patternFill>
    </fill>
    <fill>
      <patternFill patternType="solid">
        <fgColor theme="8"/>
        <bgColor rgb="FFC0C0C0"/>
      </patternFill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5" fillId="0" borderId="0">
      <alignment vertical="center"/>
    </xf>
    <xf numFmtId="44" fontId="1" fillId="0" borderId="0" applyFont="0" applyFill="0" applyBorder="0" applyAlignment="0" applyProtection="0"/>
  </cellStyleXfs>
  <cellXfs count="164">
    <xf numFmtId="0" fontId="0" fillId="0" borderId="0" xfId="0"/>
    <xf numFmtId="0" fontId="2" fillId="0" borderId="0" xfId="0" applyFont="1" applyFill="1" applyBorder="1"/>
    <xf numFmtId="0" fontId="0" fillId="0" borderId="0" xfId="0" applyAlignment="1"/>
    <xf numFmtId="43" fontId="0" fillId="0" borderId="0" xfId="1" applyFont="1" applyAlignment="1"/>
    <xf numFmtId="43" fontId="0" fillId="0" borderId="0" xfId="1" applyFont="1"/>
    <xf numFmtId="43" fontId="0" fillId="2" borderId="0" xfId="1" applyFont="1" applyFill="1"/>
    <xf numFmtId="0" fontId="0" fillId="0" borderId="0" xfId="0" applyBorder="1"/>
    <xf numFmtId="0" fontId="0" fillId="0" borderId="0" xfId="0" applyAlignment="1">
      <alignment horizontal="center"/>
    </xf>
    <xf numFmtId="0" fontId="3" fillId="2" borderId="7" xfId="0" applyFont="1" applyFill="1" applyBorder="1"/>
    <xf numFmtId="0" fontId="3" fillId="2" borderId="0" xfId="0" applyFont="1" applyFill="1" applyBorder="1"/>
    <xf numFmtId="0" fontId="3" fillId="2" borderId="0" xfId="0" applyFont="1" applyFill="1"/>
    <xf numFmtId="0" fontId="4" fillId="0" borderId="0" xfId="0" applyFont="1"/>
    <xf numFmtId="0" fontId="4" fillId="0" borderId="0" xfId="0" applyFont="1" applyAlignment="1"/>
    <xf numFmtId="0" fontId="4" fillId="0" borderId="0" xfId="0" applyFont="1" applyAlignment="1">
      <alignment horizontal="center"/>
    </xf>
    <xf numFmtId="43" fontId="4" fillId="0" borderId="0" xfId="1" applyFont="1" applyAlignment="1"/>
    <xf numFmtId="43" fontId="4" fillId="2" borderId="0" xfId="1" applyFont="1" applyFill="1"/>
    <xf numFmtId="43" fontId="4" fillId="0" borderId="0" xfId="1" applyFont="1"/>
    <xf numFmtId="0" fontId="4" fillId="0" borderId="0" xfId="0" applyFont="1" applyBorder="1"/>
    <xf numFmtId="43" fontId="4" fillId="7" borderId="0" xfId="1" applyFont="1" applyFill="1"/>
    <xf numFmtId="43" fontId="0" fillId="7" borderId="0" xfId="1" applyFont="1" applyFill="1"/>
    <xf numFmtId="43" fontId="3" fillId="2" borderId="0" xfId="0" applyNumberFormat="1" applyFont="1" applyFill="1" applyBorder="1"/>
    <xf numFmtId="43" fontId="0" fillId="0" borderId="0" xfId="1" applyFont="1" applyBorder="1"/>
    <xf numFmtId="0" fontId="4" fillId="0" borderId="0" xfId="0" applyFont="1" applyAlignment="1">
      <alignment wrapText="1"/>
    </xf>
    <xf numFmtId="0" fontId="0" fillId="0" borderId="0" xfId="0" applyAlignment="1">
      <alignment wrapText="1"/>
    </xf>
    <xf numFmtId="0" fontId="2" fillId="2" borderId="0" xfId="0" applyFont="1" applyFill="1" applyBorder="1"/>
    <xf numFmtId="0" fontId="0" fillId="2" borderId="0" xfId="0" applyFill="1" applyBorder="1"/>
    <xf numFmtId="0" fontId="0" fillId="2" borderId="0" xfId="0" applyFill="1"/>
    <xf numFmtId="2" fontId="0" fillId="0" borderId="0" xfId="0" applyNumberFormat="1" applyAlignment="1"/>
    <xf numFmtId="0" fontId="7" fillId="2" borderId="7" xfId="0" applyFont="1" applyFill="1" applyBorder="1"/>
    <xf numFmtId="0" fontId="8" fillId="2" borderId="0" xfId="0" applyFont="1" applyFill="1" applyBorder="1"/>
    <xf numFmtId="0" fontId="8" fillId="2" borderId="0" xfId="0" applyFont="1" applyFill="1"/>
    <xf numFmtId="0" fontId="7" fillId="2" borderId="0" xfId="0" applyFont="1" applyFill="1" applyBorder="1"/>
    <xf numFmtId="0" fontId="6" fillId="2" borderId="0" xfId="0" applyFont="1" applyFill="1"/>
    <xf numFmtId="0" fontId="6" fillId="2" borderId="0" xfId="0" applyFont="1" applyFill="1" applyBorder="1"/>
    <xf numFmtId="0" fontId="9" fillId="0" borderId="0" xfId="0" applyFont="1"/>
    <xf numFmtId="0" fontId="9" fillId="0" borderId="0" xfId="0" applyFont="1" applyBorder="1"/>
    <xf numFmtId="43" fontId="3" fillId="0" borderId="0" xfId="1" applyFont="1" applyFill="1" applyBorder="1" applyAlignment="1">
      <alignment horizontal="left" wrapText="1"/>
    </xf>
    <xf numFmtId="43" fontId="4" fillId="0" borderId="0" xfId="1" applyFont="1" applyFill="1" applyAlignment="1">
      <alignment horizontal="left"/>
    </xf>
    <xf numFmtId="0" fontId="1" fillId="0" borderId="0" xfId="0" applyFont="1" applyFill="1" applyBorder="1"/>
    <xf numFmtId="43" fontId="1" fillId="0" borderId="0" xfId="1" applyFont="1" applyFill="1" applyAlignment="1">
      <alignment horizontal="left"/>
    </xf>
    <xf numFmtId="0" fontId="0" fillId="0" borderId="0" xfId="0" applyFill="1" applyBorder="1"/>
    <xf numFmtId="43" fontId="0" fillId="0" borderId="0" xfId="1" applyFont="1" applyFill="1" applyBorder="1"/>
    <xf numFmtId="43" fontId="3" fillId="0" borderId="0" xfId="1" applyFont="1" applyFill="1" applyBorder="1" applyAlignment="1">
      <alignment wrapText="1"/>
    </xf>
    <xf numFmtId="0" fontId="4" fillId="0" borderId="0" xfId="0" applyFont="1" applyFill="1"/>
    <xf numFmtId="0" fontId="4" fillId="0" borderId="0" xfId="0" applyFont="1" applyFill="1" applyAlignment="1"/>
    <xf numFmtId="0" fontId="4" fillId="0" borderId="0" xfId="0" applyFont="1" applyFill="1" applyAlignment="1">
      <alignment wrapText="1"/>
    </xf>
    <xf numFmtId="0" fontId="9" fillId="0" borderId="0" xfId="0" applyFont="1" applyFill="1"/>
    <xf numFmtId="43" fontId="0" fillId="0" borderId="0" xfId="1" applyFont="1" applyFill="1" applyAlignment="1"/>
    <xf numFmtId="43" fontId="0" fillId="0" borderId="0" xfId="1" applyFont="1" applyFill="1"/>
    <xf numFmtId="0" fontId="10" fillId="0" borderId="0" xfId="0" applyFont="1" applyBorder="1" applyAlignment="1">
      <alignment horizontal="center"/>
    </xf>
    <xf numFmtId="0" fontId="10" fillId="0" borderId="0" xfId="0" applyFont="1" applyBorder="1" applyAlignment="1">
      <alignment horizontal="center" wrapText="1"/>
    </xf>
    <xf numFmtId="0" fontId="10" fillId="0" borderId="6" xfId="0" applyFont="1" applyBorder="1" applyAlignment="1">
      <alignment horizontal="center"/>
    </xf>
    <xf numFmtId="0" fontId="10" fillId="0" borderId="6" xfId="0" applyFont="1" applyFill="1" applyBorder="1" applyAlignment="1">
      <alignment horizontal="center"/>
    </xf>
    <xf numFmtId="0" fontId="10" fillId="2" borderId="6" xfId="0" applyFont="1" applyFill="1" applyBorder="1" applyAlignment="1">
      <alignment horizontal="center"/>
    </xf>
    <xf numFmtId="0" fontId="10" fillId="0" borderId="18" xfId="0" applyFont="1" applyBorder="1" applyAlignment="1">
      <alignment horizontal="center"/>
    </xf>
    <xf numFmtId="0" fontId="12" fillId="5" borderId="1" xfId="0" applyNumberFormat="1" applyFont="1" applyFill="1" applyBorder="1" applyAlignment="1">
      <alignment horizontal="center" vertical="center" wrapText="1" readingOrder="1"/>
    </xf>
    <xf numFmtId="0" fontId="12" fillId="6" borderId="1" xfId="0" applyNumberFormat="1" applyFont="1" applyFill="1" applyBorder="1" applyAlignment="1">
      <alignment horizontal="center" wrapText="1"/>
    </xf>
    <xf numFmtId="0" fontId="12" fillId="6" borderId="1" xfId="0" applyNumberFormat="1" applyFont="1" applyFill="1" applyBorder="1" applyAlignment="1">
      <alignment wrapText="1"/>
    </xf>
    <xf numFmtId="43" fontId="12" fillId="6" borderId="1" xfId="1" applyFont="1" applyFill="1" applyBorder="1" applyAlignment="1">
      <alignment vertical="center" readingOrder="1"/>
    </xf>
    <xf numFmtId="0" fontId="12" fillId="6" borderId="1" xfId="0" applyNumberFormat="1" applyFont="1" applyFill="1" applyBorder="1" applyAlignment="1">
      <alignment vertical="center" readingOrder="1"/>
    </xf>
    <xf numFmtId="43" fontId="13" fillId="4" borderId="4" xfId="1" applyFont="1" applyFill="1" applyBorder="1" applyAlignment="1">
      <alignment vertical="top" wrapText="1"/>
    </xf>
    <xf numFmtId="43" fontId="12" fillId="3" borderId="0" xfId="1" applyFont="1" applyFill="1" applyBorder="1" applyAlignment="1">
      <alignment horizontal="center" vertical="center" wrapText="1" readingOrder="1"/>
    </xf>
    <xf numFmtId="43" fontId="12" fillId="3" borderId="7" xfId="1" applyFont="1" applyFill="1" applyBorder="1" applyAlignment="1">
      <alignment vertical="center" wrapText="1" readingOrder="1"/>
    </xf>
    <xf numFmtId="43" fontId="12" fillId="3" borderId="2" xfId="1" applyFont="1" applyFill="1" applyBorder="1" applyAlignment="1">
      <alignment vertical="center" wrapText="1" readingOrder="1"/>
    </xf>
    <xf numFmtId="0" fontId="12" fillId="5" borderId="5" xfId="0" applyNumberFormat="1" applyFont="1" applyFill="1" applyBorder="1" applyAlignment="1">
      <alignment horizontal="center" vertical="center" wrapText="1" readingOrder="1"/>
    </xf>
    <xf numFmtId="0" fontId="12" fillId="6" borderId="5" xfId="0" applyNumberFormat="1" applyFont="1" applyFill="1" applyBorder="1" applyAlignment="1">
      <alignment horizontal="center" wrapText="1"/>
    </xf>
    <xf numFmtId="0" fontId="12" fillId="6" borderId="5" xfId="0" applyNumberFormat="1" applyFont="1" applyFill="1" applyBorder="1" applyAlignment="1">
      <alignment wrapText="1"/>
    </xf>
    <xf numFmtId="43" fontId="12" fillId="6" borderId="5" xfId="1" applyFont="1" applyFill="1" applyBorder="1" applyAlignment="1">
      <alignment vertical="center" wrapText="1" readingOrder="1"/>
    </xf>
    <xf numFmtId="0" fontId="12" fillId="6" borderId="8" xfId="0" applyNumberFormat="1" applyFont="1" applyFill="1" applyBorder="1" applyAlignment="1">
      <alignment vertical="center" wrapText="1" readingOrder="1"/>
    </xf>
    <xf numFmtId="43" fontId="12" fillId="5" borderId="2" xfId="1" applyFont="1" applyFill="1" applyBorder="1" applyAlignment="1">
      <alignment horizontal="center" vertical="center" wrapText="1" readingOrder="1"/>
    </xf>
    <xf numFmtId="43" fontId="12" fillId="5" borderId="1" xfId="1" applyFont="1" applyFill="1" applyBorder="1" applyAlignment="1">
      <alignment horizontal="center" vertical="center" wrapText="1" readingOrder="1"/>
    </xf>
    <xf numFmtId="43" fontId="12" fillId="5" borderId="5" xfId="1" applyFont="1" applyFill="1" applyBorder="1" applyAlignment="1">
      <alignment horizontal="center" vertical="center" wrapText="1" readingOrder="1"/>
    </xf>
    <xf numFmtId="43" fontId="12" fillId="5" borderId="11" xfId="1" applyFont="1" applyFill="1" applyBorder="1" applyAlignment="1">
      <alignment horizontal="center" vertical="center" wrapText="1" readingOrder="1"/>
    </xf>
    <xf numFmtId="43" fontId="12" fillId="5" borderId="17" xfId="1" applyFont="1" applyFill="1" applyBorder="1" applyAlignment="1">
      <alignment horizontal="center" vertical="center" wrapText="1" readingOrder="1"/>
    </xf>
    <xf numFmtId="43" fontId="12" fillId="5" borderId="7" xfId="1" applyFont="1" applyFill="1" applyBorder="1" applyAlignment="1">
      <alignment horizontal="center" vertical="center" wrapText="1" readingOrder="1"/>
    </xf>
    <xf numFmtId="0" fontId="12" fillId="6" borderId="16" xfId="0" applyNumberFormat="1" applyFont="1" applyFill="1" applyBorder="1" applyAlignment="1">
      <alignment vertical="center" wrapText="1" readingOrder="1"/>
    </xf>
    <xf numFmtId="0" fontId="12" fillId="6" borderId="5" xfId="0" applyNumberFormat="1" applyFont="1" applyFill="1" applyBorder="1" applyAlignment="1">
      <alignment vertical="center" wrapText="1" readingOrder="1"/>
    </xf>
    <xf numFmtId="43" fontId="12" fillId="5" borderId="1" xfId="1" applyFont="1" applyFill="1" applyBorder="1" applyAlignment="1">
      <alignment vertical="center" wrapText="1" readingOrder="1"/>
    </xf>
    <xf numFmtId="43" fontId="12" fillId="5" borderId="12" xfId="1" applyFont="1" applyFill="1" applyBorder="1" applyAlignment="1">
      <alignment horizontal="center" vertical="center" wrapText="1" readingOrder="1"/>
    </xf>
    <xf numFmtId="43" fontId="12" fillId="5" borderId="8" xfId="1" applyFont="1" applyFill="1" applyBorder="1" applyAlignment="1">
      <alignment horizontal="center" vertical="center" wrapText="1" readingOrder="1"/>
    </xf>
    <xf numFmtId="43" fontId="12" fillId="5" borderId="16" xfId="1" applyFont="1" applyFill="1" applyBorder="1" applyAlignment="1">
      <alignment horizontal="center" vertical="center" wrapText="1" readingOrder="1"/>
    </xf>
    <xf numFmtId="0" fontId="14" fillId="0" borderId="0" xfId="0" applyFont="1" applyFill="1" applyAlignment="1">
      <alignment horizontal="center"/>
    </xf>
    <xf numFmtId="0" fontId="14" fillId="0" borderId="0" xfId="0" applyFont="1" applyFill="1" applyAlignment="1"/>
    <xf numFmtId="0" fontId="14" fillId="0" borderId="0" xfId="0" applyFont="1" applyFill="1" applyAlignment="1">
      <alignment wrapText="1"/>
    </xf>
    <xf numFmtId="43" fontId="11" fillId="0" borderId="0" xfId="1" applyFont="1" applyFill="1" applyAlignment="1"/>
    <xf numFmtId="43" fontId="14" fillId="0" borderId="0" xfId="1" applyFont="1" applyFill="1" applyAlignment="1"/>
    <xf numFmtId="43" fontId="14" fillId="0" borderId="0" xfId="1" applyFont="1" applyFill="1"/>
    <xf numFmtId="0" fontId="14" fillId="0" borderId="0" xfId="1" applyNumberFormat="1" applyFont="1" applyFill="1"/>
    <xf numFmtId="43" fontId="14" fillId="0" borderId="0" xfId="1" applyFont="1" applyFill="1" applyAlignment="1">
      <alignment horizontal="left"/>
    </xf>
    <xf numFmtId="0" fontId="14" fillId="0" borderId="0" xfId="0" applyFont="1" applyFill="1"/>
    <xf numFmtId="44" fontId="14" fillId="0" borderId="0" xfId="3" applyFont="1" applyFill="1" applyAlignment="1"/>
    <xf numFmtId="43" fontId="14" fillId="0" borderId="0" xfId="1" applyFont="1"/>
    <xf numFmtId="0" fontId="14" fillId="0" borderId="0" xfId="0" applyFont="1"/>
    <xf numFmtId="0" fontId="14" fillId="0" borderId="0" xfId="0" applyFont="1" applyAlignment="1">
      <alignment horizontal="center"/>
    </xf>
    <xf numFmtId="0" fontId="14" fillId="0" borderId="0" xfId="0" applyFont="1" applyAlignment="1">
      <alignment wrapText="1"/>
    </xf>
    <xf numFmtId="0" fontId="14" fillId="0" borderId="0" xfId="0" applyFont="1" applyAlignment="1"/>
    <xf numFmtId="43" fontId="14" fillId="0" borderId="0" xfId="1" applyFont="1" applyFill="1" applyBorder="1" applyAlignment="1">
      <alignment horizontal="left"/>
    </xf>
    <xf numFmtId="43" fontId="14" fillId="0" borderId="0" xfId="1" applyFont="1" applyFill="1" applyBorder="1"/>
    <xf numFmtId="43" fontId="14" fillId="0" borderId="0" xfId="1" applyFont="1" applyAlignment="1"/>
    <xf numFmtId="40" fontId="11" fillId="0" borderId="0" xfId="0" applyNumberFormat="1" applyFont="1" applyFill="1" applyBorder="1"/>
    <xf numFmtId="0" fontId="11" fillId="0" borderId="0" xfId="0" applyFont="1"/>
    <xf numFmtId="0" fontId="11" fillId="0" borderId="0" xfId="0" applyFont="1" applyFill="1"/>
    <xf numFmtId="0" fontId="0" fillId="0" borderId="0" xfId="0" applyFill="1"/>
    <xf numFmtId="0" fontId="0" fillId="0" borderId="0" xfId="0" applyFill="1" applyAlignment="1"/>
    <xf numFmtId="0" fontId="0" fillId="0" borderId="0" xfId="0" applyFill="1" applyAlignment="1">
      <alignment horizontal="center"/>
    </xf>
    <xf numFmtId="0" fontId="0" fillId="0" borderId="0" xfId="0" applyFill="1" applyAlignment="1">
      <alignment wrapText="1"/>
    </xf>
    <xf numFmtId="43" fontId="3" fillId="2" borderId="0" xfId="1" applyFont="1" applyFill="1" applyBorder="1" applyAlignment="1">
      <alignment wrapText="1"/>
    </xf>
    <xf numFmtId="43" fontId="14" fillId="2" borderId="0" xfId="1" applyFont="1" applyFill="1"/>
    <xf numFmtId="43" fontId="17" fillId="0" borderId="0" xfId="1" applyFont="1"/>
    <xf numFmtId="43" fontId="17" fillId="0" borderId="0" xfId="1" applyFont="1" applyFill="1" applyAlignment="1">
      <alignment horizontal="left"/>
    </xf>
    <xf numFmtId="0" fontId="4" fillId="2" borderId="0" xfId="0" applyFont="1" applyFill="1" applyBorder="1"/>
    <xf numFmtId="0" fontId="4" fillId="2" borderId="0" xfId="0" applyFont="1" applyFill="1"/>
    <xf numFmtId="0" fontId="16" fillId="0" borderId="6" xfId="0" applyFont="1" applyFill="1" applyBorder="1" applyAlignment="1">
      <alignment horizontal="center" wrapText="1"/>
    </xf>
    <xf numFmtId="0" fontId="16" fillId="0" borderId="6" xfId="0" applyFont="1" applyFill="1" applyBorder="1" applyAlignment="1">
      <alignment horizontal="center"/>
    </xf>
    <xf numFmtId="0" fontId="16" fillId="0" borderId="0" xfId="0" applyFont="1" applyFill="1" applyBorder="1" applyAlignment="1">
      <alignment horizontal="center"/>
    </xf>
    <xf numFmtId="43" fontId="12" fillId="3" borderId="10" xfId="1" applyFont="1" applyFill="1" applyBorder="1" applyAlignment="1">
      <alignment horizontal="center" vertical="center" wrapText="1" readingOrder="1"/>
    </xf>
    <xf numFmtId="43" fontId="12" fillId="3" borderId="3" xfId="1" applyFont="1" applyFill="1" applyBorder="1" applyAlignment="1">
      <alignment horizontal="center" vertical="center" wrapText="1" readingOrder="1"/>
    </xf>
    <xf numFmtId="43" fontId="12" fillId="3" borderId="16" xfId="1" applyFont="1" applyFill="1" applyBorder="1" applyAlignment="1">
      <alignment horizontal="center" vertical="center" wrapText="1" readingOrder="1"/>
    </xf>
    <xf numFmtId="43" fontId="12" fillId="3" borderId="7" xfId="1" applyFont="1" applyFill="1" applyBorder="1" applyAlignment="1">
      <alignment horizontal="center" vertical="center" wrapText="1" readingOrder="1"/>
    </xf>
    <xf numFmtId="0" fontId="12" fillId="6" borderId="1" xfId="0" applyNumberFormat="1" applyFont="1" applyFill="1" applyBorder="1" applyAlignment="1">
      <alignment horizontal="center" vertical="center" wrapText="1"/>
    </xf>
    <xf numFmtId="0" fontId="12" fillId="6" borderId="5" xfId="0" applyNumberFormat="1" applyFont="1" applyFill="1" applyBorder="1" applyAlignment="1">
      <alignment horizontal="center" vertical="center" wrapText="1"/>
    </xf>
    <xf numFmtId="0" fontId="12" fillId="6" borderId="13" xfId="0" applyNumberFormat="1" applyFont="1" applyFill="1" applyBorder="1" applyAlignment="1">
      <alignment horizontal="center" vertical="center" wrapText="1" readingOrder="1"/>
    </xf>
    <xf numFmtId="0" fontId="12" fillId="6" borderId="12" xfId="0" applyNumberFormat="1" applyFont="1" applyFill="1" applyBorder="1" applyAlignment="1">
      <alignment horizontal="center" vertical="center" wrapText="1" readingOrder="1"/>
    </xf>
    <xf numFmtId="0" fontId="12" fillId="6" borderId="9" xfId="0" applyNumberFormat="1" applyFont="1" applyFill="1" applyBorder="1" applyAlignment="1">
      <alignment horizontal="center" vertical="center" wrapText="1" readingOrder="1"/>
    </xf>
    <xf numFmtId="0" fontId="12" fillId="6" borderId="14" xfId="0" applyNumberFormat="1" applyFont="1" applyFill="1" applyBorder="1" applyAlignment="1">
      <alignment horizontal="center" vertical="center" wrapText="1" readingOrder="1"/>
    </xf>
    <xf numFmtId="0" fontId="12" fillId="6" borderId="7" xfId="0" applyNumberFormat="1" applyFont="1" applyFill="1" applyBorder="1" applyAlignment="1">
      <alignment horizontal="center" vertical="center" wrapText="1" readingOrder="1"/>
    </xf>
    <xf numFmtId="43" fontId="12" fillId="3" borderId="15" xfId="1" applyFont="1" applyFill="1" applyBorder="1" applyAlignment="1">
      <alignment horizontal="center" vertical="center" wrapText="1" readingOrder="1"/>
    </xf>
    <xf numFmtId="43" fontId="12" fillId="3" borderId="13" xfId="1" applyFont="1" applyFill="1" applyBorder="1" applyAlignment="1">
      <alignment horizontal="center" vertical="center" wrapText="1" readingOrder="1"/>
    </xf>
    <xf numFmtId="43" fontId="12" fillId="5" borderId="7" xfId="1" applyFont="1" applyFill="1" applyBorder="1" applyAlignment="1">
      <alignment horizontal="center" vertical="center" wrapText="1" readingOrder="1"/>
    </xf>
    <xf numFmtId="43" fontId="12" fillId="5" borderId="16" xfId="1" applyFont="1" applyFill="1" applyBorder="1" applyAlignment="1">
      <alignment horizontal="center" vertical="center" wrapText="1" readingOrder="1"/>
    </xf>
    <xf numFmtId="43" fontId="12" fillId="5" borderId="19" xfId="1" applyFont="1" applyFill="1" applyBorder="1" applyAlignment="1">
      <alignment horizontal="center" vertical="center" wrapText="1" readingOrder="1"/>
    </xf>
    <xf numFmtId="43" fontId="9" fillId="0" borderId="0" xfId="0" applyNumberFormat="1" applyFont="1"/>
    <xf numFmtId="0" fontId="14" fillId="2" borderId="7" xfId="0" applyFont="1" applyFill="1" applyBorder="1" applyAlignment="1">
      <alignment horizontal="left" vertical="center"/>
    </xf>
    <xf numFmtId="0" fontId="15" fillId="2" borderId="7" xfId="0" applyFont="1" applyFill="1" applyBorder="1" applyAlignment="1">
      <alignment horizontal="left" wrapText="1"/>
    </xf>
    <xf numFmtId="4" fontId="14" fillId="2" borderId="7" xfId="0" applyNumberFormat="1" applyFont="1" applyFill="1" applyBorder="1" applyAlignment="1">
      <alignment horizontal="left" vertical="center" wrapText="1"/>
    </xf>
    <xf numFmtId="0" fontId="15" fillId="2" borderId="7" xfId="0" applyFont="1" applyFill="1" applyBorder="1" applyAlignment="1">
      <alignment horizontal="left" vertical="center"/>
    </xf>
    <xf numFmtId="0" fontId="13" fillId="2" borderId="7" xfId="0" applyFont="1" applyFill="1" applyBorder="1" applyAlignment="1">
      <alignment horizontal="left" wrapText="1"/>
    </xf>
    <xf numFmtId="0" fontId="14" fillId="2" borderId="7" xfId="0" applyFont="1" applyFill="1" applyBorder="1" applyAlignment="1">
      <alignment horizontal="left" vertical="center" wrapText="1"/>
    </xf>
    <xf numFmtId="4" fontId="13" fillId="2" borderId="7" xfId="0" applyNumberFormat="1" applyFont="1" applyFill="1" applyBorder="1" applyAlignment="1">
      <alignment horizontal="left" vertical="center" wrapText="1"/>
    </xf>
    <xf numFmtId="0" fontId="15" fillId="2" borderId="7" xfId="0" applyFont="1" applyFill="1" applyBorder="1" applyAlignment="1">
      <alignment horizontal="left" vertical="center" wrapText="1"/>
    </xf>
    <xf numFmtId="0" fontId="13" fillId="2" borderId="7" xfId="0" applyFont="1" applyFill="1" applyBorder="1" applyAlignment="1">
      <alignment horizontal="left" vertical="center" wrapText="1"/>
    </xf>
    <xf numFmtId="164" fontId="13" fillId="2" borderId="7" xfId="0" applyNumberFormat="1" applyFont="1" applyFill="1" applyBorder="1" applyAlignment="1">
      <alignment horizontal="left" vertical="center" wrapText="1"/>
    </xf>
    <xf numFmtId="43" fontId="14" fillId="2" borderId="7" xfId="1" applyFont="1" applyFill="1" applyBorder="1" applyAlignment="1">
      <alignment horizontal="left"/>
    </xf>
    <xf numFmtId="0" fontId="15" fillId="2" borderId="7" xfId="0" applyFont="1" applyFill="1" applyBorder="1" applyAlignment="1">
      <alignment horizontal="left"/>
    </xf>
    <xf numFmtId="0" fontId="14" fillId="2" borderId="0" xfId="0" applyFont="1" applyFill="1" applyBorder="1" applyAlignment="1">
      <alignment horizontal="left" vertical="center"/>
    </xf>
    <xf numFmtId="0" fontId="13" fillId="2" borderId="0" xfId="0" applyFont="1" applyFill="1" applyBorder="1" applyAlignment="1">
      <alignment horizontal="left" wrapText="1"/>
    </xf>
    <xf numFmtId="0" fontId="18" fillId="2" borderId="0" xfId="0" applyFont="1" applyFill="1" applyBorder="1" applyAlignment="1">
      <alignment horizontal="left" wrapText="1"/>
    </xf>
    <xf numFmtId="0" fontId="15" fillId="2" borderId="0" xfId="0" applyFont="1" applyFill="1" applyBorder="1" applyAlignment="1">
      <alignment horizontal="left" wrapText="1"/>
    </xf>
    <xf numFmtId="4" fontId="13" fillId="2" borderId="0" xfId="0" applyNumberFormat="1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 wrapText="1"/>
    </xf>
    <xf numFmtId="43" fontId="3" fillId="0" borderId="0" xfId="0" applyNumberFormat="1" applyFont="1" applyFill="1" applyBorder="1" applyAlignment="1">
      <alignment horizontal="left" wrapText="1"/>
    </xf>
    <xf numFmtId="0" fontId="6" fillId="0" borderId="0" xfId="0" applyFont="1" applyFill="1" applyAlignment="1">
      <alignment horizontal="left"/>
    </xf>
    <xf numFmtId="0" fontId="11" fillId="0" borderId="0" xfId="0" applyFont="1" applyFill="1" applyAlignment="1">
      <alignment horizontal="left"/>
    </xf>
    <xf numFmtId="0" fontId="14" fillId="0" borderId="0" xfId="0" applyFont="1" applyFill="1" applyAlignment="1">
      <alignment horizontal="left"/>
    </xf>
    <xf numFmtId="0" fontId="14" fillId="0" borderId="0" xfId="0" applyFont="1" applyFill="1" applyAlignment="1">
      <alignment horizontal="left" wrapText="1"/>
    </xf>
    <xf numFmtId="43" fontId="11" fillId="0" borderId="0" xfId="1" applyFont="1" applyFill="1" applyAlignment="1">
      <alignment horizontal="left"/>
    </xf>
    <xf numFmtId="4" fontId="14" fillId="2" borderId="7" xfId="0" applyNumberFormat="1" applyFont="1" applyFill="1" applyBorder="1" applyAlignment="1">
      <alignment vertical="center" wrapText="1"/>
    </xf>
    <xf numFmtId="4" fontId="13" fillId="2" borderId="7" xfId="0" applyNumberFormat="1" applyFont="1" applyFill="1" applyBorder="1" applyAlignment="1">
      <alignment vertical="center" wrapText="1"/>
    </xf>
    <xf numFmtId="43" fontId="14" fillId="2" borderId="7" xfId="1" applyFont="1" applyFill="1" applyBorder="1" applyAlignment="1"/>
    <xf numFmtId="4" fontId="14" fillId="2" borderId="0" xfId="0" applyNumberFormat="1" applyFont="1" applyFill="1" applyBorder="1" applyAlignment="1">
      <alignment vertical="center" wrapText="1"/>
    </xf>
    <xf numFmtId="4" fontId="13" fillId="2" borderId="0" xfId="0" applyNumberFormat="1" applyFont="1" applyFill="1" applyBorder="1" applyAlignment="1">
      <alignment vertical="center" wrapText="1"/>
    </xf>
    <xf numFmtId="40" fontId="3" fillId="0" borderId="0" xfId="1" applyNumberFormat="1" applyFont="1" applyFill="1" applyBorder="1" applyAlignment="1"/>
    <xf numFmtId="43" fontId="3" fillId="0" borderId="0" xfId="1" applyFont="1" applyFill="1" applyBorder="1" applyAlignment="1"/>
  </cellXfs>
  <cellStyles count="4">
    <cellStyle name="Millares" xfId="1" builtinId="3"/>
    <cellStyle name="Moneda" xfId="3" builtinId="4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2.xml"/><Relationship Id="rId7" Type="http://schemas.openxmlformats.org/officeDocument/2006/relationships/calcChain" Target="calcChain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Hoja1!$A$6:$A$8</c:f>
              <c:strCache>
                <c:ptCount val="3"/>
                <c:pt idx="1">
                  <c:v>Reg.
No.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Hoja1!$A$9:$A$106</c:f>
              <c:numCache>
                <c:formatCode>General</c:formatCode>
                <c:ptCount val="9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4A-4B68-8A68-8FE559B53F6D}"/>
            </c:ext>
          </c:extLst>
        </c:ser>
        <c:ser>
          <c:idx val="1"/>
          <c:order val="1"/>
          <c:tx>
            <c:strRef>
              <c:f>Hoja1!$B$6:$B$8</c:f>
              <c:strCache>
                <c:ptCount val="3"/>
                <c:pt idx="1">
                  <c:v>Nombre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Hoja1!$B$9:$B$106</c:f>
              <c:numCache>
                <c:formatCode>General</c:formatCode>
                <c:ptCount val="9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74A-4B68-8A68-8FE559B53F6D}"/>
            </c:ext>
          </c:extLst>
        </c:ser>
        <c:ser>
          <c:idx val="2"/>
          <c:order val="2"/>
          <c:tx>
            <c:strRef>
              <c:f>Hoja1!$C$6:$C$8</c:f>
              <c:strCache>
                <c:ptCount val="3"/>
                <c:pt idx="0">
                  <c:v>Genero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Hoja1!$C$9:$C$106</c:f>
              <c:numCache>
                <c:formatCode>General</c:formatCode>
                <c:ptCount val="9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74A-4B68-8A68-8FE559B53F6D}"/>
            </c:ext>
          </c:extLst>
        </c:ser>
        <c:ser>
          <c:idx val="3"/>
          <c:order val="3"/>
          <c:tx>
            <c:strRef>
              <c:f>Hoja1!$D$6:$D$8</c:f>
              <c:strCache>
                <c:ptCount val="3"/>
                <c:pt idx="0">
                  <c:v>Genero</c:v>
                </c:pt>
                <c:pt idx="1">
                  <c:v>Departamento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Hoja1!$D$9:$D$106</c:f>
              <c:numCache>
                <c:formatCode>General</c:formatCode>
                <c:ptCount val="9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74A-4B68-8A68-8FE559B53F6D}"/>
            </c:ext>
          </c:extLst>
        </c:ser>
        <c:ser>
          <c:idx val="4"/>
          <c:order val="4"/>
          <c:tx>
            <c:strRef>
              <c:f>Hoja1!$E$6:$E$8</c:f>
              <c:strCache>
                <c:ptCount val="3"/>
                <c:pt idx="0">
                  <c:v>Genero</c:v>
                </c:pt>
                <c:pt idx="1">
                  <c:v>Cargo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val>
            <c:numRef>
              <c:f>Hoja1!$E$9:$E$106</c:f>
              <c:numCache>
                <c:formatCode>General</c:formatCode>
                <c:ptCount val="9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74A-4B68-8A68-8FE559B53F6D}"/>
            </c:ext>
          </c:extLst>
        </c:ser>
        <c:ser>
          <c:idx val="5"/>
          <c:order val="5"/>
          <c:tx>
            <c:strRef>
              <c:f>Hoja1!$F$6:$F$8</c:f>
              <c:strCache>
                <c:ptCount val="3"/>
                <c:pt idx="0">
                  <c:v>Genero</c:v>
                </c:pt>
                <c:pt idx="1">
                  <c:v>Categoría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val>
            <c:numRef>
              <c:f>Hoja1!$F$9:$F$106</c:f>
              <c:numCache>
                <c:formatCode>General</c:formatCode>
                <c:ptCount val="9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74A-4B68-8A68-8FE559B53F6D}"/>
            </c:ext>
          </c:extLst>
        </c:ser>
        <c:ser>
          <c:idx val="6"/>
          <c:order val="6"/>
          <c:tx>
            <c:strRef>
              <c:f>Hoja1!$G$6:$G$8</c:f>
              <c:strCache>
                <c:ptCount val="3"/>
                <c:pt idx="0">
                  <c:v>Genero</c:v>
                </c:pt>
                <c:pt idx="1">
                  <c:v>Sueldo Bruto
(RD$)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Hoja1!$G$9:$G$106</c:f>
              <c:numCache>
                <c:formatCode>#,##0.00</c:formatCode>
                <c:ptCount val="98"/>
                <c:pt idx="0">
                  <c:v>360000</c:v>
                </c:pt>
                <c:pt idx="1">
                  <c:v>300000</c:v>
                </c:pt>
                <c:pt idx="2">
                  <c:v>300000</c:v>
                </c:pt>
                <c:pt idx="3">
                  <c:v>185000</c:v>
                </c:pt>
                <c:pt idx="4">
                  <c:v>185000</c:v>
                </c:pt>
                <c:pt idx="5">
                  <c:v>185000</c:v>
                </c:pt>
                <c:pt idx="6">
                  <c:v>170000</c:v>
                </c:pt>
                <c:pt idx="7">
                  <c:v>155000</c:v>
                </c:pt>
                <c:pt idx="8">
                  <c:v>140000</c:v>
                </c:pt>
                <c:pt idx="9">
                  <c:v>145000</c:v>
                </c:pt>
                <c:pt idx="10">
                  <c:v>96000</c:v>
                </c:pt>
                <c:pt idx="11">
                  <c:v>60000</c:v>
                </c:pt>
                <c:pt idx="12">
                  <c:v>116000</c:v>
                </c:pt>
                <c:pt idx="13">
                  <c:v>80000</c:v>
                </c:pt>
                <c:pt idx="14">
                  <c:v>80000</c:v>
                </c:pt>
                <c:pt idx="15">
                  <c:v>95000</c:v>
                </c:pt>
                <c:pt idx="16">
                  <c:v>95000</c:v>
                </c:pt>
                <c:pt idx="17">
                  <c:v>95000</c:v>
                </c:pt>
                <c:pt idx="18">
                  <c:v>80000</c:v>
                </c:pt>
                <c:pt idx="19">
                  <c:v>130000</c:v>
                </c:pt>
                <c:pt idx="20">
                  <c:v>100000</c:v>
                </c:pt>
                <c:pt idx="21">
                  <c:v>80000</c:v>
                </c:pt>
                <c:pt idx="22">
                  <c:v>95000</c:v>
                </c:pt>
                <c:pt idx="23">
                  <c:v>80000</c:v>
                </c:pt>
                <c:pt idx="24">
                  <c:v>80000</c:v>
                </c:pt>
                <c:pt idx="25">
                  <c:v>80000</c:v>
                </c:pt>
                <c:pt idx="26">
                  <c:v>95000</c:v>
                </c:pt>
                <c:pt idx="27">
                  <c:v>80000</c:v>
                </c:pt>
                <c:pt idx="28">
                  <c:v>95000</c:v>
                </c:pt>
                <c:pt idx="29">
                  <c:v>95000</c:v>
                </c:pt>
                <c:pt idx="30">
                  <c:v>48000</c:v>
                </c:pt>
                <c:pt idx="31">
                  <c:v>48000</c:v>
                </c:pt>
                <c:pt idx="32">
                  <c:v>48000</c:v>
                </c:pt>
                <c:pt idx="33">
                  <c:v>60000</c:v>
                </c:pt>
                <c:pt idx="34">
                  <c:v>53000</c:v>
                </c:pt>
                <c:pt idx="35">
                  <c:v>32000</c:v>
                </c:pt>
                <c:pt idx="36">
                  <c:v>60000</c:v>
                </c:pt>
                <c:pt idx="37">
                  <c:v>60000</c:v>
                </c:pt>
                <c:pt idx="38">
                  <c:v>60000</c:v>
                </c:pt>
                <c:pt idx="39">
                  <c:v>65000</c:v>
                </c:pt>
                <c:pt idx="40">
                  <c:v>70000</c:v>
                </c:pt>
                <c:pt idx="41">
                  <c:v>125000</c:v>
                </c:pt>
                <c:pt idx="42">
                  <c:v>80000</c:v>
                </c:pt>
                <c:pt idx="43">
                  <c:v>80000</c:v>
                </c:pt>
                <c:pt idx="44">
                  <c:v>36000</c:v>
                </c:pt>
                <c:pt idx="45">
                  <c:v>36000</c:v>
                </c:pt>
                <c:pt idx="46">
                  <c:v>36000</c:v>
                </c:pt>
                <c:pt idx="47">
                  <c:v>36000</c:v>
                </c:pt>
                <c:pt idx="48">
                  <c:v>46000</c:v>
                </c:pt>
                <c:pt idx="49">
                  <c:v>46000</c:v>
                </c:pt>
                <c:pt idx="50">
                  <c:v>36000</c:v>
                </c:pt>
                <c:pt idx="51">
                  <c:v>36000</c:v>
                </c:pt>
                <c:pt idx="52">
                  <c:v>46000</c:v>
                </c:pt>
                <c:pt idx="53">
                  <c:v>26000</c:v>
                </c:pt>
                <c:pt idx="54">
                  <c:v>30000</c:v>
                </c:pt>
                <c:pt idx="55">
                  <c:v>30000</c:v>
                </c:pt>
                <c:pt idx="56">
                  <c:v>30000</c:v>
                </c:pt>
                <c:pt idx="57">
                  <c:v>30000</c:v>
                </c:pt>
                <c:pt idx="58">
                  <c:v>46000</c:v>
                </c:pt>
                <c:pt idx="59">
                  <c:v>36000</c:v>
                </c:pt>
                <c:pt idx="60">
                  <c:v>36000</c:v>
                </c:pt>
                <c:pt idx="61">
                  <c:v>46000</c:v>
                </c:pt>
                <c:pt idx="62">
                  <c:v>30000</c:v>
                </c:pt>
                <c:pt idx="63">
                  <c:v>36000</c:v>
                </c:pt>
                <c:pt idx="64">
                  <c:v>36000</c:v>
                </c:pt>
                <c:pt idx="65">
                  <c:v>46000</c:v>
                </c:pt>
                <c:pt idx="66">
                  <c:v>36000</c:v>
                </c:pt>
                <c:pt idx="67">
                  <c:v>36000</c:v>
                </c:pt>
                <c:pt idx="68">
                  <c:v>36000</c:v>
                </c:pt>
                <c:pt idx="69">
                  <c:v>46000</c:v>
                </c:pt>
                <c:pt idx="70">
                  <c:v>30000</c:v>
                </c:pt>
                <c:pt idx="71">
                  <c:v>30000</c:v>
                </c:pt>
                <c:pt idx="72">
                  <c:v>25000</c:v>
                </c:pt>
                <c:pt idx="73">
                  <c:v>30000</c:v>
                </c:pt>
                <c:pt idx="74">
                  <c:v>30000</c:v>
                </c:pt>
                <c:pt idx="75">
                  <c:v>35000</c:v>
                </c:pt>
                <c:pt idx="76">
                  <c:v>25000</c:v>
                </c:pt>
                <c:pt idx="77">
                  <c:v>25000</c:v>
                </c:pt>
                <c:pt idx="78">
                  <c:v>15000</c:v>
                </c:pt>
                <c:pt idx="79">
                  <c:v>15000</c:v>
                </c:pt>
                <c:pt idx="80">
                  <c:v>25000</c:v>
                </c:pt>
                <c:pt idx="81">
                  <c:v>25000</c:v>
                </c:pt>
                <c:pt idx="82">
                  <c:v>25000</c:v>
                </c:pt>
                <c:pt idx="83">
                  <c:v>30000</c:v>
                </c:pt>
                <c:pt idx="84">
                  <c:v>25000</c:v>
                </c:pt>
                <c:pt idx="85">
                  <c:v>45000</c:v>
                </c:pt>
                <c:pt idx="86">
                  <c:v>30000</c:v>
                </c:pt>
                <c:pt idx="87">
                  <c:v>30000</c:v>
                </c:pt>
                <c:pt idx="88">
                  <c:v>25000</c:v>
                </c:pt>
                <c:pt idx="89">
                  <c:v>26000</c:v>
                </c:pt>
                <c:pt idx="90">
                  <c:v>26000</c:v>
                </c:pt>
                <c:pt idx="91">
                  <c:v>26000</c:v>
                </c:pt>
                <c:pt idx="92">
                  <c:v>26000</c:v>
                </c:pt>
                <c:pt idx="93">
                  <c:v>30000</c:v>
                </c:pt>
                <c:pt idx="94">
                  <c:v>36000</c:v>
                </c:pt>
                <c:pt idx="95">
                  <c:v>30000</c:v>
                </c:pt>
                <c:pt idx="96">
                  <c:v>46000</c:v>
                </c:pt>
                <c:pt idx="97">
                  <c:v>46000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74A-4B68-8A68-8FE559B53F6D}"/>
            </c:ext>
          </c:extLst>
        </c:ser>
        <c:ser>
          <c:idx val="7"/>
          <c:order val="7"/>
          <c:tx>
            <c:strRef>
              <c:f>Hoja1!$H$6:$H$8</c:f>
              <c:strCache>
                <c:ptCount val="3"/>
                <c:pt idx="0">
                  <c:v>Genero</c:v>
                </c:pt>
                <c:pt idx="1">
                  <c:v>Monto imponible IRS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Hoja1!$H$9:$H$106</c:f>
              <c:numCache>
                <c:formatCode>#,##0.00</c:formatCode>
                <c:ptCount val="98"/>
                <c:pt idx="0">
                  <c:v>344144.09</c:v>
                </c:pt>
                <c:pt idx="1">
                  <c:v>286446.2</c:v>
                </c:pt>
                <c:pt idx="2">
                  <c:v>284868.77</c:v>
                </c:pt>
                <c:pt idx="3">
                  <c:v>170014.41</c:v>
                </c:pt>
                <c:pt idx="4">
                  <c:v>174746.7</c:v>
                </c:pt>
                <c:pt idx="5">
                  <c:v>171591.84</c:v>
                </c:pt>
                <c:pt idx="6">
                  <c:v>160177.20000000001</c:v>
                </c:pt>
                <c:pt idx="7">
                  <c:v>144262.07</c:v>
                </c:pt>
                <c:pt idx="8">
                  <c:v>130148.57</c:v>
                </c:pt>
                <c:pt idx="9">
                  <c:v>136430.5</c:v>
                </c:pt>
                <c:pt idx="10">
                  <c:v>88748.97</c:v>
                </c:pt>
                <c:pt idx="11">
                  <c:v>56454</c:v>
                </c:pt>
                <c:pt idx="12">
                  <c:v>105989.54</c:v>
                </c:pt>
                <c:pt idx="13">
                  <c:v>75272</c:v>
                </c:pt>
                <c:pt idx="14">
                  <c:v>70539.709999999992</c:v>
                </c:pt>
                <c:pt idx="15">
                  <c:v>86230.64</c:v>
                </c:pt>
                <c:pt idx="16">
                  <c:v>86230.64</c:v>
                </c:pt>
                <c:pt idx="17">
                  <c:v>89385.5</c:v>
                </c:pt>
                <c:pt idx="18">
                  <c:v>73694.570000000007</c:v>
                </c:pt>
                <c:pt idx="19">
                  <c:v>122317</c:v>
                </c:pt>
                <c:pt idx="20">
                  <c:v>94090</c:v>
                </c:pt>
                <c:pt idx="21">
                  <c:v>73694.570000000007</c:v>
                </c:pt>
                <c:pt idx="22">
                  <c:v>86230.64</c:v>
                </c:pt>
                <c:pt idx="23">
                  <c:v>75272</c:v>
                </c:pt>
                <c:pt idx="24">
                  <c:v>75272</c:v>
                </c:pt>
                <c:pt idx="25">
                  <c:v>75272</c:v>
                </c:pt>
                <c:pt idx="26">
                  <c:v>87808.07</c:v>
                </c:pt>
                <c:pt idx="27">
                  <c:v>75272</c:v>
                </c:pt>
                <c:pt idx="28">
                  <c:v>89385.5</c:v>
                </c:pt>
                <c:pt idx="29">
                  <c:v>87808.07</c:v>
                </c:pt>
                <c:pt idx="30">
                  <c:v>45163.199999999997</c:v>
                </c:pt>
                <c:pt idx="31">
                  <c:v>45163.199999999997</c:v>
                </c:pt>
                <c:pt idx="32">
                  <c:v>45163.199999999997</c:v>
                </c:pt>
                <c:pt idx="33">
                  <c:v>54876.57</c:v>
                </c:pt>
                <c:pt idx="34">
                  <c:v>49867.7</c:v>
                </c:pt>
                <c:pt idx="35">
                  <c:v>30108.799999999999</c:v>
                </c:pt>
                <c:pt idx="36">
                  <c:v>54876.57</c:v>
                </c:pt>
                <c:pt idx="37">
                  <c:v>56454</c:v>
                </c:pt>
                <c:pt idx="38">
                  <c:v>56454</c:v>
                </c:pt>
                <c:pt idx="39">
                  <c:v>61158.5</c:v>
                </c:pt>
                <c:pt idx="40">
                  <c:v>61130.71</c:v>
                </c:pt>
                <c:pt idx="41">
                  <c:v>116035.07</c:v>
                </c:pt>
                <c:pt idx="42">
                  <c:v>75272</c:v>
                </c:pt>
                <c:pt idx="43">
                  <c:v>75272</c:v>
                </c:pt>
                <c:pt idx="44">
                  <c:v>33872.400000000001</c:v>
                </c:pt>
                <c:pt idx="45">
                  <c:v>33872.400000000001</c:v>
                </c:pt>
                <c:pt idx="46">
                  <c:v>30717.54</c:v>
                </c:pt>
                <c:pt idx="47">
                  <c:v>33872.400000000001</c:v>
                </c:pt>
                <c:pt idx="48">
                  <c:v>43281.4</c:v>
                </c:pt>
                <c:pt idx="49">
                  <c:v>43281.4</c:v>
                </c:pt>
                <c:pt idx="50">
                  <c:v>33872.400000000001</c:v>
                </c:pt>
                <c:pt idx="51">
                  <c:v>32294.97</c:v>
                </c:pt>
                <c:pt idx="52">
                  <c:v>43281.4</c:v>
                </c:pt>
                <c:pt idx="53">
                  <c:v>24463.4</c:v>
                </c:pt>
                <c:pt idx="54">
                  <c:v>28227</c:v>
                </c:pt>
                <c:pt idx="55">
                  <c:v>28227</c:v>
                </c:pt>
                <c:pt idx="56">
                  <c:v>28227</c:v>
                </c:pt>
                <c:pt idx="57">
                  <c:v>28227</c:v>
                </c:pt>
                <c:pt idx="58">
                  <c:v>43281.4</c:v>
                </c:pt>
                <c:pt idx="59">
                  <c:v>33872.400000000001</c:v>
                </c:pt>
                <c:pt idx="60">
                  <c:v>33872.400000000001</c:v>
                </c:pt>
                <c:pt idx="61">
                  <c:v>43281.4</c:v>
                </c:pt>
                <c:pt idx="62">
                  <c:v>28227</c:v>
                </c:pt>
                <c:pt idx="63">
                  <c:v>32294.97</c:v>
                </c:pt>
                <c:pt idx="64">
                  <c:v>33872.400000000001</c:v>
                </c:pt>
                <c:pt idx="65">
                  <c:v>43281.4</c:v>
                </c:pt>
                <c:pt idx="66">
                  <c:v>33872.400000000001</c:v>
                </c:pt>
                <c:pt idx="67">
                  <c:v>30717.54</c:v>
                </c:pt>
                <c:pt idx="68">
                  <c:v>33872.400000000001</c:v>
                </c:pt>
                <c:pt idx="69">
                  <c:v>43281.4</c:v>
                </c:pt>
                <c:pt idx="70">
                  <c:v>28227</c:v>
                </c:pt>
                <c:pt idx="71">
                  <c:v>26649.57</c:v>
                </c:pt>
                <c:pt idx="72">
                  <c:v>23522.5</c:v>
                </c:pt>
                <c:pt idx="73">
                  <c:v>28227</c:v>
                </c:pt>
                <c:pt idx="74">
                  <c:v>28227</c:v>
                </c:pt>
                <c:pt idx="75">
                  <c:v>32931.5</c:v>
                </c:pt>
                <c:pt idx="76">
                  <c:v>23522.5</c:v>
                </c:pt>
                <c:pt idx="77">
                  <c:v>23522.5</c:v>
                </c:pt>
                <c:pt idx="78">
                  <c:v>14113.5</c:v>
                </c:pt>
                <c:pt idx="79">
                  <c:v>14113.5</c:v>
                </c:pt>
                <c:pt idx="80">
                  <c:v>23522.5</c:v>
                </c:pt>
                <c:pt idx="81">
                  <c:v>23522.5</c:v>
                </c:pt>
                <c:pt idx="82">
                  <c:v>23522.5</c:v>
                </c:pt>
                <c:pt idx="83">
                  <c:v>28227</c:v>
                </c:pt>
                <c:pt idx="84">
                  <c:v>23522.5</c:v>
                </c:pt>
                <c:pt idx="85">
                  <c:v>40763.07</c:v>
                </c:pt>
                <c:pt idx="86">
                  <c:v>28227</c:v>
                </c:pt>
                <c:pt idx="87">
                  <c:v>28227</c:v>
                </c:pt>
                <c:pt idx="88">
                  <c:v>23522.5</c:v>
                </c:pt>
                <c:pt idx="89">
                  <c:v>22885.97</c:v>
                </c:pt>
                <c:pt idx="90">
                  <c:v>24463.4</c:v>
                </c:pt>
                <c:pt idx="91">
                  <c:v>24463.4</c:v>
                </c:pt>
                <c:pt idx="92">
                  <c:v>24463.4</c:v>
                </c:pt>
                <c:pt idx="93">
                  <c:v>28227</c:v>
                </c:pt>
                <c:pt idx="94">
                  <c:v>33872.400000000001</c:v>
                </c:pt>
                <c:pt idx="95">
                  <c:v>28227</c:v>
                </c:pt>
                <c:pt idx="96">
                  <c:v>43281.4</c:v>
                </c:pt>
                <c:pt idx="97">
                  <c:v>43281.4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74A-4B68-8A68-8FE559B53F6D}"/>
            </c:ext>
          </c:extLst>
        </c:ser>
        <c:ser>
          <c:idx val="8"/>
          <c:order val="8"/>
          <c:tx>
            <c:strRef>
              <c:f>Hoja1!$I$6:$I$8</c:f>
              <c:strCache>
                <c:ptCount val="3"/>
                <c:pt idx="0">
                  <c:v>Seguridad Social (LEY 87-10)</c:v>
                </c:pt>
                <c:pt idx="1">
                  <c:v>Seguro de Pensión
(9.97%)</c:v>
                </c:pt>
                <c:pt idx="2">
                  <c:v>Empleado
(2.87%)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Hoja1!$I$9:$I$106</c:f>
              <c:numCache>
                <c:formatCode>#,##0.00</c:formatCode>
                <c:ptCount val="98"/>
                <c:pt idx="0">
                  <c:v>9334.68</c:v>
                </c:pt>
                <c:pt idx="1">
                  <c:v>8610</c:v>
                </c:pt>
                <c:pt idx="2">
                  <c:v>8610</c:v>
                </c:pt>
                <c:pt idx="3">
                  <c:v>5309.5</c:v>
                </c:pt>
                <c:pt idx="4">
                  <c:v>5309.5</c:v>
                </c:pt>
                <c:pt idx="5">
                  <c:v>5309.5</c:v>
                </c:pt>
                <c:pt idx="6">
                  <c:v>4879</c:v>
                </c:pt>
                <c:pt idx="7">
                  <c:v>4448.5</c:v>
                </c:pt>
                <c:pt idx="8">
                  <c:v>4018</c:v>
                </c:pt>
                <c:pt idx="9">
                  <c:v>4161.5</c:v>
                </c:pt>
                <c:pt idx="10">
                  <c:v>2755.2</c:v>
                </c:pt>
                <c:pt idx="11">
                  <c:v>1722</c:v>
                </c:pt>
                <c:pt idx="12">
                  <c:v>3329.2</c:v>
                </c:pt>
                <c:pt idx="13">
                  <c:v>2296</c:v>
                </c:pt>
                <c:pt idx="14">
                  <c:v>2296</c:v>
                </c:pt>
                <c:pt idx="15">
                  <c:v>2726.5</c:v>
                </c:pt>
                <c:pt idx="16">
                  <c:v>2726.5</c:v>
                </c:pt>
                <c:pt idx="17">
                  <c:v>2726.5</c:v>
                </c:pt>
                <c:pt idx="18">
                  <c:v>2296</c:v>
                </c:pt>
                <c:pt idx="19">
                  <c:v>3731</c:v>
                </c:pt>
                <c:pt idx="20">
                  <c:v>2870</c:v>
                </c:pt>
                <c:pt idx="21">
                  <c:v>2296</c:v>
                </c:pt>
                <c:pt idx="22">
                  <c:v>2726.5</c:v>
                </c:pt>
                <c:pt idx="23">
                  <c:v>2296</c:v>
                </c:pt>
                <c:pt idx="24">
                  <c:v>2296</c:v>
                </c:pt>
                <c:pt idx="25">
                  <c:v>2296</c:v>
                </c:pt>
                <c:pt idx="26">
                  <c:v>2726.5</c:v>
                </c:pt>
                <c:pt idx="27">
                  <c:v>2296</c:v>
                </c:pt>
                <c:pt idx="28">
                  <c:v>2726.5</c:v>
                </c:pt>
                <c:pt idx="29">
                  <c:v>2726.5</c:v>
                </c:pt>
                <c:pt idx="30">
                  <c:v>1377.6</c:v>
                </c:pt>
                <c:pt idx="31">
                  <c:v>1377.6</c:v>
                </c:pt>
                <c:pt idx="32">
                  <c:v>1377.6</c:v>
                </c:pt>
                <c:pt idx="33">
                  <c:v>1722</c:v>
                </c:pt>
                <c:pt idx="34">
                  <c:v>1521.1</c:v>
                </c:pt>
                <c:pt idx="35">
                  <c:v>918.4</c:v>
                </c:pt>
                <c:pt idx="36">
                  <c:v>1722</c:v>
                </c:pt>
                <c:pt idx="37">
                  <c:v>1722</c:v>
                </c:pt>
                <c:pt idx="38">
                  <c:v>1722</c:v>
                </c:pt>
                <c:pt idx="39">
                  <c:v>1865.5</c:v>
                </c:pt>
                <c:pt idx="40">
                  <c:v>2009</c:v>
                </c:pt>
                <c:pt idx="41">
                  <c:v>3587.5</c:v>
                </c:pt>
                <c:pt idx="42">
                  <c:v>2296</c:v>
                </c:pt>
                <c:pt idx="43">
                  <c:v>2296</c:v>
                </c:pt>
                <c:pt idx="44">
                  <c:v>1033.2</c:v>
                </c:pt>
                <c:pt idx="45">
                  <c:v>1033.2</c:v>
                </c:pt>
                <c:pt idx="46">
                  <c:v>1033.2</c:v>
                </c:pt>
                <c:pt idx="47">
                  <c:v>1033.2</c:v>
                </c:pt>
                <c:pt idx="48">
                  <c:v>1320.2</c:v>
                </c:pt>
                <c:pt idx="49">
                  <c:v>1320.2</c:v>
                </c:pt>
                <c:pt idx="50">
                  <c:v>1033.2</c:v>
                </c:pt>
                <c:pt idx="51">
                  <c:v>1033.2</c:v>
                </c:pt>
                <c:pt idx="52">
                  <c:v>1320.2</c:v>
                </c:pt>
                <c:pt idx="53">
                  <c:v>746.2</c:v>
                </c:pt>
                <c:pt idx="54">
                  <c:v>861</c:v>
                </c:pt>
                <c:pt idx="55">
                  <c:v>861</c:v>
                </c:pt>
                <c:pt idx="56">
                  <c:v>861</c:v>
                </c:pt>
                <c:pt idx="57">
                  <c:v>861</c:v>
                </c:pt>
                <c:pt idx="58">
                  <c:v>1320.2</c:v>
                </c:pt>
                <c:pt idx="59">
                  <c:v>1033.2</c:v>
                </c:pt>
                <c:pt idx="60">
                  <c:v>1033.2</c:v>
                </c:pt>
                <c:pt idx="61">
                  <c:v>1320.2</c:v>
                </c:pt>
                <c:pt idx="62">
                  <c:v>861</c:v>
                </c:pt>
                <c:pt idx="63">
                  <c:v>1033.2</c:v>
                </c:pt>
                <c:pt idx="64">
                  <c:v>1033.2</c:v>
                </c:pt>
                <c:pt idx="65">
                  <c:v>1320.2</c:v>
                </c:pt>
                <c:pt idx="66">
                  <c:v>1033.2</c:v>
                </c:pt>
                <c:pt idx="67">
                  <c:v>1033.2</c:v>
                </c:pt>
                <c:pt idx="68">
                  <c:v>1033.2</c:v>
                </c:pt>
                <c:pt idx="69">
                  <c:v>1320.2</c:v>
                </c:pt>
                <c:pt idx="70">
                  <c:v>861</c:v>
                </c:pt>
                <c:pt idx="71">
                  <c:v>861</c:v>
                </c:pt>
                <c:pt idx="72">
                  <c:v>717.5</c:v>
                </c:pt>
                <c:pt idx="73">
                  <c:v>861</c:v>
                </c:pt>
                <c:pt idx="74">
                  <c:v>861</c:v>
                </c:pt>
                <c:pt idx="75">
                  <c:v>1004.5</c:v>
                </c:pt>
                <c:pt idx="76">
                  <c:v>717.5</c:v>
                </c:pt>
                <c:pt idx="77">
                  <c:v>717.5</c:v>
                </c:pt>
                <c:pt idx="78">
                  <c:v>430.5</c:v>
                </c:pt>
                <c:pt idx="79">
                  <c:v>430.5</c:v>
                </c:pt>
                <c:pt idx="80">
                  <c:v>717.5</c:v>
                </c:pt>
                <c:pt idx="81">
                  <c:v>717.5</c:v>
                </c:pt>
                <c:pt idx="82">
                  <c:v>717.5</c:v>
                </c:pt>
                <c:pt idx="83">
                  <c:v>861</c:v>
                </c:pt>
                <c:pt idx="84">
                  <c:v>717.5</c:v>
                </c:pt>
                <c:pt idx="85">
                  <c:v>1291.5</c:v>
                </c:pt>
                <c:pt idx="86">
                  <c:v>861</c:v>
                </c:pt>
                <c:pt idx="87">
                  <c:v>861</c:v>
                </c:pt>
                <c:pt idx="88">
                  <c:v>717.5</c:v>
                </c:pt>
                <c:pt idx="89">
                  <c:v>746.2</c:v>
                </c:pt>
                <c:pt idx="90">
                  <c:v>746.2</c:v>
                </c:pt>
                <c:pt idx="91">
                  <c:v>746.2</c:v>
                </c:pt>
                <c:pt idx="92">
                  <c:v>746.2</c:v>
                </c:pt>
                <c:pt idx="93">
                  <c:v>861</c:v>
                </c:pt>
                <c:pt idx="94">
                  <c:v>1033.2</c:v>
                </c:pt>
                <c:pt idx="95">
                  <c:v>861</c:v>
                </c:pt>
                <c:pt idx="96">
                  <c:v>1320.2</c:v>
                </c:pt>
                <c:pt idx="97">
                  <c:v>1320.2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74A-4B68-8A68-8FE559B53F6D}"/>
            </c:ext>
          </c:extLst>
        </c:ser>
        <c:ser>
          <c:idx val="9"/>
          <c:order val="9"/>
          <c:tx>
            <c:strRef>
              <c:f>Hoja1!$J$6:$J$8</c:f>
              <c:strCache>
                <c:ptCount val="3"/>
                <c:pt idx="0">
                  <c:v>Seguridad Social (LEY 87-10)</c:v>
                </c:pt>
                <c:pt idx="1">
                  <c:v>Seguro de Pensión
(9.97%)</c:v>
                </c:pt>
                <c:pt idx="2">
                  <c:v>Patronal (7.10%)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Hoja1!$J$9:$J$106</c:f>
              <c:numCache>
                <c:formatCode>#,##0.00</c:formatCode>
                <c:ptCount val="98"/>
                <c:pt idx="0">
                  <c:v>23092.75</c:v>
                </c:pt>
                <c:pt idx="1">
                  <c:v>21299.999999999996</c:v>
                </c:pt>
                <c:pt idx="2">
                  <c:v>21299.999999999996</c:v>
                </c:pt>
                <c:pt idx="3">
                  <c:v>13134.999999999998</c:v>
                </c:pt>
                <c:pt idx="4">
                  <c:v>13134.999999999998</c:v>
                </c:pt>
                <c:pt idx="5">
                  <c:v>13134.999999999998</c:v>
                </c:pt>
                <c:pt idx="6">
                  <c:v>12069.999999999998</c:v>
                </c:pt>
                <c:pt idx="7">
                  <c:v>11004.999999999998</c:v>
                </c:pt>
                <c:pt idx="8">
                  <c:v>9940</c:v>
                </c:pt>
                <c:pt idx="9">
                  <c:v>10294.999999999998</c:v>
                </c:pt>
                <c:pt idx="10">
                  <c:v>6815.9999999999991</c:v>
                </c:pt>
                <c:pt idx="11">
                  <c:v>4260</c:v>
                </c:pt>
                <c:pt idx="12">
                  <c:v>8236</c:v>
                </c:pt>
                <c:pt idx="13">
                  <c:v>5679.9999999999991</c:v>
                </c:pt>
                <c:pt idx="14">
                  <c:v>5679.9999999999991</c:v>
                </c:pt>
                <c:pt idx="15">
                  <c:v>6744.9999999999991</c:v>
                </c:pt>
                <c:pt idx="16">
                  <c:v>6744.9999999999991</c:v>
                </c:pt>
                <c:pt idx="17">
                  <c:v>6744.9999999999991</c:v>
                </c:pt>
                <c:pt idx="18">
                  <c:v>5679.9999999999991</c:v>
                </c:pt>
                <c:pt idx="19">
                  <c:v>9230</c:v>
                </c:pt>
                <c:pt idx="20">
                  <c:v>7099.9999999999991</c:v>
                </c:pt>
                <c:pt idx="21">
                  <c:v>5679.9999999999991</c:v>
                </c:pt>
                <c:pt idx="22">
                  <c:v>6744.9999999999991</c:v>
                </c:pt>
                <c:pt idx="23">
                  <c:v>5679.9999999999991</c:v>
                </c:pt>
                <c:pt idx="24">
                  <c:v>5679.9999999999991</c:v>
                </c:pt>
                <c:pt idx="25">
                  <c:v>5679.9999999999991</c:v>
                </c:pt>
                <c:pt idx="26">
                  <c:v>6744.9999999999991</c:v>
                </c:pt>
                <c:pt idx="27">
                  <c:v>5679.9999999999991</c:v>
                </c:pt>
                <c:pt idx="28">
                  <c:v>6744.9999999999991</c:v>
                </c:pt>
                <c:pt idx="29">
                  <c:v>6744.9999999999991</c:v>
                </c:pt>
                <c:pt idx="30">
                  <c:v>3407.9999999999995</c:v>
                </c:pt>
                <c:pt idx="31">
                  <c:v>3407.9999999999995</c:v>
                </c:pt>
                <c:pt idx="32">
                  <c:v>3407.9999999999995</c:v>
                </c:pt>
                <c:pt idx="33">
                  <c:v>4260</c:v>
                </c:pt>
                <c:pt idx="34">
                  <c:v>3762.9999999999995</c:v>
                </c:pt>
                <c:pt idx="35">
                  <c:v>2272</c:v>
                </c:pt>
                <c:pt idx="36">
                  <c:v>4260</c:v>
                </c:pt>
                <c:pt idx="37">
                  <c:v>4260</c:v>
                </c:pt>
                <c:pt idx="38">
                  <c:v>4260</c:v>
                </c:pt>
                <c:pt idx="39">
                  <c:v>4615</c:v>
                </c:pt>
                <c:pt idx="40">
                  <c:v>4970</c:v>
                </c:pt>
                <c:pt idx="41">
                  <c:v>8875</c:v>
                </c:pt>
                <c:pt idx="42">
                  <c:v>5679.9999999999991</c:v>
                </c:pt>
                <c:pt idx="43">
                  <c:v>5679.9999999999991</c:v>
                </c:pt>
                <c:pt idx="44">
                  <c:v>2555.9999999999995</c:v>
                </c:pt>
                <c:pt idx="45">
                  <c:v>2555.9999999999995</c:v>
                </c:pt>
                <c:pt idx="46">
                  <c:v>2555.9999999999995</c:v>
                </c:pt>
                <c:pt idx="47">
                  <c:v>2555.9999999999995</c:v>
                </c:pt>
                <c:pt idx="48">
                  <c:v>3265.9999999999995</c:v>
                </c:pt>
                <c:pt idx="49">
                  <c:v>3265.9999999999995</c:v>
                </c:pt>
                <c:pt idx="50">
                  <c:v>2555.9999999999995</c:v>
                </c:pt>
                <c:pt idx="51">
                  <c:v>2555.9999999999995</c:v>
                </c:pt>
                <c:pt idx="52">
                  <c:v>3265.9999999999995</c:v>
                </c:pt>
                <c:pt idx="53">
                  <c:v>1845.9999999999998</c:v>
                </c:pt>
                <c:pt idx="54">
                  <c:v>2130</c:v>
                </c:pt>
                <c:pt idx="55">
                  <c:v>2130</c:v>
                </c:pt>
                <c:pt idx="56">
                  <c:v>2130</c:v>
                </c:pt>
                <c:pt idx="57">
                  <c:v>2130</c:v>
                </c:pt>
                <c:pt idx="58">
                  <c:v>3265.9999999999995</c:v>
                </c:pt>
                <c:pt idx="59">
                  <c:v>2555.9999999999995</c:v>
                </c:pt>
                <c:pt idx="60">
                  <c:v>2555.9999999999995</c:v>
                </c:pt>
                <c:pt idx="61">
                  <c:v>3265.9999999999995</c:v>
                </c:pt>
                <c:pt idx="62">
                  <c:v>2130</c:v>
                </c:pt>
                <c:pt idx="63">
                  <c:v>2555.9999999999995</c:v>
                </c:pt>
                <c:pt idx="64">
                  <c:v>2555.9999999999995</c:v>
                </c:pt>
                <c:pt idx="65">
                  <c:v>3265.9999999999995</c:v>
                </c:pt>
                <c:pt idx="66">
                  <c:v>2555.9999999999995</c:v>
                </c:pt>
                <c:pt idx="67">
                  <c:v>2555.9999999999995</c:v>
                </c:pt>
                <c:pt idx="68">
                  <c:v>2555.9999999999995</c:v>
                </c:pt>
                <c:pt idx="69">
                  <c:v>3265.9999999999995</c:v>
                </c:pt>
                <c:pt idx="70">
                  <c:v>2130</c:v>
                </c:pt>
                <c:pt idx="71">
                  <c:v>2130</c:v>
                </c:pt>
                <c:pt idx="72">
                  <c:v>1774.9999999999998</c:v>
                </c:pt>
                <c:pt idx="73">
                  <c:v>2130</c:v>
                </c:pt>
                <c:pt idx="74">
                  <c:v>2130</c:v>
                </c:pt>
                <c:pt idx="75">
                  <c:v>2485</c:v>
                </c:pt>
                <c:pt idx="76">
                  <c:v>1774.9999999999998</c:v>
                </c:pt>
                <c:pt idx="77">
                  <c:v>1774.9999999999998</c:v>
                </c:pt>
                <c:pt idx="78">
                  <c:v>1065</c:v>
                </c:pt>
                <c:pt idx="79">
                  <c:v>1065</c:v>
                </c:pt>
                <c:pt idx="80">
                  <c:v>1774.9999999999998</c:v>
                </c:pt>
                <c:pt idx="81">
                  <c:v>1774.9999999999998</c:v>
                </c:pt>
                <c:pt idx="82">
                  <c:v>1774.9999999999998</c:v>
                </c:pt>
                <c:pt idx="83">
                  <c:v>2130</c:v>
                </c:pt>
                <c:pt idx="84">
                  <c:v>1774.9999999999998</c:v>
                </c:pt>
                <c:pt idx="85">
                  <c:v>3194.9999999999995</c:v>
                </c:pt>
                <c:pt idx="86">
                  <c:v>2130</c:v>
                </c:pt>
                <c:pt idx="87">
                  <c:v>2130</c:v>
                </c:pt>
                <c:pt idx="88">
                  <c:v>1774.9999999999998</c:v>
                </c:pt>
                <c:pt idx="89">
                  <c:v>1845.9999999999998</c:v>
                </c:pt>
                <c:pt idx="90">
                  <c:v>1845.9999999999998</c:v>
                </c:pt>
                <c:pt idx="91">
                  <c:v>1845.9999999999998</c:v>
                </c:pt>
                <c:pt idx="92">
                  <c:v>1845.9999999999998</c:v>
                </c:pt>
                <c:pt idx="93">
                  <c:v>2130</c:v>
                </c:pt>
                <c:pt idx="94">
                  <c:v>2555.9999999999995</c:v>
                </c:pt>
                <c:pt idx="95">
                  <c:v>2130</c:v>
                </c:pt>
                <c:pt idx="96">
                  <c:v>3265.9999999999995</c:v>
                </c:pt>
                <c:pt idx="97">
                  <c:v>3265.9999999999995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B74A-4B68-8A68-8FE559B53F6D}"/>
            </c:ext>
          </c:extLst>
        </c:ser>
        <c:ser>
          <c:idx val="10"/>
          <c:order val="10"/>
          <c:tx>
            <c:strRef>
              <c:f>Hoja1!$K$6:$K$8</c:f>
              <c:strCache>
                <c:ptCount val="3"/>
                <c:pt idx="0">
                  <c:v>Seguridad Social (LEY 87-10)</c:v>
                </c:pt>
                <c:pt idx="1">
                  <c:v>Riesgos
Laborales Patronal
(1.10%) </c:v>
                </c:pt>
                <c:pt idx="2">
                  <c:v>Patronal (7.10%)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Hoja1!$K$9:$K$106</c:f>
              <c:numCache>
                <c:formatCode>#,##0.00</c:formatCode>
                <c:ptCount val="98"/>
                <c:pt idx="0">
                  <c:v>715.55</c:v>
                </c:pt>
                <c:pt idx="1">
                  <c:v>715.55</c:v>
                </c:pt>
                <c:pt idx="2">
                  <c:v>715.55</c:v>
                </c:pt>
                <c:pt idx="3">
                  <c:v>715.55</c:v>
                </c:pt>
                <c:pt idx="4">
                  <c:v>715.55</c:v>
                </c:pt>
                <c:pt idx="5">
                  <c:v>715.55</c:v>
                </c:pt>
                <c:pt idx="6">
                  <c:v>715.55</c:v>
                </c:pt>
                <c:pt idx="7">
                  <c:v>715.55</c:v>
                </c:pt>
                <c:pt idx="8">
                  <c:v>715.55</c:v>
                </c:pt>
                <c:pt idx="9">
                  <c:v>715.55</c:v>
                </c:pt>
                <c:pt idx="10">
                  <c:v>715.55</c:v>
                </c:pt>
                <c:pt idx="11">
                  <c:v>660.00000000000011</c:v>
                </c:pt>
                <c:pt idx="12">
                  <c:v>715.55</c:v>
                </c:pt>
                <c:pt idx="13">
                  <c:v>715.55</c:v>
                </c:pt>
                <c:pt idx="14">
                  <c:v>715.55</c:v>
                </c:pt>
                <c:pt idx="15">
                  <c:v>715.55</c:v>
                </c:pt>
                <c:pt idx="16">
                  <c:v>715.55</c:v>
                </c:pt>
                <c:pt idx="17">
                  <c:v>715.55</c:v>
                </c:pt>
                <c:pt idx="18">
                  <c:v>715.55</c:v>
                </c:pt>
                <c:pt idx="19">
                  <c:v>715.55</c:v>
                </c:pt>
                <c:pt idx="20">
                  <c:v>715.55</c:v>
                </c:pt>
                <c:pt idx="21">
                  <c:v>715.55</c:v>
                </c:pt>
                <c:pt idx="22">
                  <c:v>715.55</c:v>
                </c:pt>
                <c:pt idx="23">
                  <c:v>715.55</c:v>
                </c:pt>
                <c:pt idx="24">
                  <c:v>715.55</c:v>
                </c:pt>
                <c:pt idx="25">
                  <c:v>715.55</c:v>
                </c:pt>
                <c:pt idx="26">
                  <c:v>715.55</c:v>
                </c:pt>
                <c:pt idx="27">
                  <c:v>715.55</c:v>
                </c:pt>
                <c:pt idx="28">
                  <c:v>715.55</c:v>
                </c:pt>
                <c:pt idx="29">
                  <c:v>715.55</c:v>
                </c:pt>
                <c:pt idx="30">
                  <c:v>528</c:v>
                </c:pt>
                <c:pt idx="31">
                  <c:v>528</c:v>
                </c:pt>
                <c:pt idx="32">
                  <c:v>528</c:v>
                </c:pt>
                <c:pt idx="33">
                  <c:v>660.00000000000011</c:v>
                </c:pt>
                <c:pt idx="34">
                  <c:v>583.00000000000011</c:v>
                </c:pt>
                <c:pt idx="35">
                  <c:v>352.00000000000006</c:v>
                </c:pt>
                <c:pt idx="36">
                  <c:v>660.00000000000011</c:v>
                </c:pt>
                <c:pt idx="37">
                  <c:v>660.00000000000011</c:v>
                </c:pt>
                <c:pt idx="38">
                  <c:v>660.00000000000011</c:v>
                </c:pt>
                <c:pt idx="39">
                  <c:v>715.00000000000011</c:v>
                </c:pt>
                <c:pt idx="40">
                  <c:v>715.55</c:v>
                </c:pt>
                <c:pt idx="41">
                  <c:v>715.55</c:v>
                </c:pt>
                <c:pt idx="42">
                  <c:v>715.55</c:v>
                </c:pt>
                <c:pt idx="43">
                  <c:v>715.55</c:v>
                </c:pt>
                <c:pt idx="44">
                  <c:v>396.00000000000006</c:v>
                </c:pt>
                <c:pt idx="45">
                  <c:v>396.00000000000006</c:v>
                </c:pt>
                <c:pt idx="46">
                  <c:v>396.00000000000006</c:v>
                </c:pt>
                <c:pt idx="47">
                  <c:v>396.00000000000006</c:v>
                </c:pt>
                <c:pt idx="48">
                  <c:v>506.00000000000006</c:v>
                </c:pt>
                <c:pt idx="49">
                  <c:v>506.00000000000006</c:v>
                </c:pt>
                <c:pt idx="50">
                  <c:v>396.00000000000006</c:v>
                </c:pt>
                <c:pt idx="51">
                  <c:v>396.00000000000006</c:v>
                </c:pt>
                <c:pt idx="52">
                  <c:v>506.00000000000006</c:v>
                </c:pt>
                <c:pt idx="53">
                  <c:v>286.00000000000006</c:v>
                </c:pt>
                <c:pt idx="54">
                  <c:v>330.00000000000006</c:v>
                </c:pt>
                <c:pt idx="55">
                  <c:v>330.00000000000006</c:v>
                </c:pt>
                <c:pt idx="56">
                  <c:v>330.00000000000006</c:v>
                </c:pt>
                <c:pt idx="57">
                  <c:v>330.00000000000006</c:v>
                </c:pt>
                <c:pt idx="58">
                  <c:v>506.00000000000006</c:v>
                </c:pt>
                <c:pt idx="59">
                  <c:v>396.00000000000006</c:v>
                </c:pt>
                <c:pt idx="60">
                  <c:v>396.00000000000006</c:v>
                </c:pt>
                <c:pt idx="61">
                  <c:v>506.00000000000006</c:v>
                </c:pt>
                <c:pt idx="62">
                  <c:v>330.00000000000006</c:v>
                </c:pt>
                <c:pt idx="63">
                  <c:v>396.00000000000006</c:v>
                </c:pt>
                <c:pt idx="64">
                  <c:v>396.00000000000006</c:v>
                </c:pt>
                <c:pt idx="65">
                  <c:v>506.00000000000006</c:v>
                </c:pt>
                <c:pt idx="66">
                  <c:v>396.00000000000006</c:v>
                </c:pt>
                <c:pt idx="67">
                  <c:v>396.00000000000006</c:v>
                </c:pt>
                <c:pt idx="68">
                  <c:v>396.00000000000006</c:v>
                </c:pt>
                <c:pt idx="69">
                  <c:v>506.00000000000006</c:v>
                </c:pt>
                <c:pt idx="70">
                  <c:v>330.00000000000006</c:v>
                </c:pt>
                <c:pt idx="71">
                  <c:v>330.00000000000006</c:v>
                </c:pt>
                <c:pt idx="72">
                  <c:v>275</c:v>
                </c:pt>
                <c:pt idx="73">
                  <c:v>330.00000000000006</c:v>
                </c:pt>
                <c:pt idx="74">
                  <c:v>330.00000000000006</c:v>
                </c:pt>
                <c:pt idx="75">
                  <c:v>385.00000000000006</c:v>
                </c:pt>
                <c:pt idx="76">
                  <c:v>275</c:v>
                </c:pt>
                <c:pt idx="77">
                  <c:v>275</c:v>
                </c:pt>
                <c:pt idx="78">
                  <c:v>165.00000000000003</c:v>
                </c:pt>
                <c:pt idx="79">
                  <c:v>165.00000000000003</c:v>
                </c:pt>
                <c:pt idx="80">
                  <c:v>275</c:v>
                </c:pt>
                <c:pt idx="81">
                  <c:v>275</c:v>
                </c:pt>
                <c:pt idx="82">
                  <c:v>275</c:v>
                </c:pt>
                <c:pt idx="83">
                  <c:v>330.00000000000006</c:v>
                </c:pt>
                <c:pt idx="84">
                  <c:v>275</c:v>
                </c:pt>
                <c:pt idx="85">
                  <c:v>495.00000000000006</c:v>
                </c:pt>
                <c:pt idx="86">
                  <c:v>330.00000000000006</c:v>
                </c:pt>
                <c:pt idx="87">
                  <c:v>330.00000000000006</c:v>
                </c:pt>
                <c:pt idx="88">
                  <c:v>275</c:v>
                </c:pt>
                <c:pt idx="89">
                  <c:v>286.00000000000006</c:v>
                </c:pt>
                <c:pt idx="90">
                  <c:v>286.00000000000006</c:v>
                </c:pt>
                <c:pt idx="91">
                  <c:v>286.00000000000006</c:v>
                </c:pt>
                <c:pt idx="92">
                  <c:v>286.00000000000006</c:v>
                </c:pt>
                <c:pt idx="93">
                  <c:v>330.00000000000006</c:v>
                </c:pt>
                <c:pt idx="94">
                  <c:v>396.00000000000006</c:v>
                </c:pt>
                <c:pt idx="95">
                  <c:v>330.00000000000006</c:v>
                </c:pt>
                <c:pt idx="96">
                  <c:v>506.00000000000006</c:v>
                </c:pt>
                <c:pt idx="97">
                  <c:v>506.00000000000006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74A-4B68-8A68-8FE559B53F6D}"/>
            </c:ext>
          </c:extLst>
        </c:ser>
        <c:ser>
          <c:idx val="11"/>
          <c:order val="11"/>
          <c:tx>
            <c:strRef>
              <c:f>Hoja1!$L$6:$L$8</c:f>
              <c:strCache>
                <c:ptCount val="3"/>
                <c:pt idx="0">
                  <c:v>Seguridad Social (LEY 87-10)</c:v>
                </c:pt>
                <c:pt idx="1">
                  <c:v>Seguro de Salud
(10.13%) </c:v>
                </c:pt>
                <c:pt idx="2">
                  <c:v>Empleado
(3.04%)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Hoja1!$L$9:$L$106</c:f>
              <c:numCache>
                <c:formatCode>#,##0.00</c:formatCode>
                <c:ptCount val="98"/>
                <c:pt idx="0">
                  <c:v>4943.8</c:v>
                </c:pt>
                <c:pt idx="1">
                  <c:v>4943.8</c:v>
                </c:pt>
                <c:pt idx="2">
                  <c:v>4943.8</c:v>
                </c:pt>
                <c:pt idx="3">
                  <c:v>4943.8</c:v>
                </c:pt>
                <c:pt idx="4">
                  <c:v>4943.8</c:v>
                </c:pt>
                <c:pt idx="5">
                  <c:v>4943.8</c:v>
                </c:pt>
                <c:pt idx="6">
                  <c:v>4943.8</c:v>
                </c:pt>
                <c:pt idx="7">
                  <c:v>4712</c:v>
                </c:pt>
                <c:pt idx="8">
                  <c:v>4256</c:v>
                </c:pt>
                <c:pt idx="9">
                  <c:v>4408</c:v>
                </c:pt>
                <c:pt idx="10">
                  <c:v>2918.4</c:v>
                </c:pt>
                <c:pt idx="11">
                  <c:v>1824</c:v>
                </c:pt>
                <c:pt idx="12">
                  <c:v>3526.4</c:v>
                </c:pt>
                <c:pt idx="13">
                  <c:v>2432</c:v>
                </c:pt>
                <c:pt idx="14">
                  <c:v>2432</c:v>
                </c:pt>
                <c:pt idx="15">
                  <c:v>2888</c:v>
                </c:pt>
                <c:pt idx="16">
                  <c:v>2888</c:v>
                </c:pt>
                <c:pt idx="17">
                  <c:v>2888</c:v>
                </c:pt>
                <c:pt idx="18">
                  <c:v>2432</c:v>
                </c:pt>
                <c:pt idx="19">
                  <c:v>3952</c:v>
                </c:pt>
                <c:pt idx="20">
                  <c:v>3040</c:v>
                </c:pt>
                <c:pt idx="21">
                  <c:v>2432</c:v>
                </c:pt>
                <c:pt idx="22">
                  <c:v>2888</c:v>
                </c:pt>
                <c:pt idx="23">
                  <c:v>2432</c:v>
                </c:pt>
                <c:pt idx="24">
                  <c:v>2432</c:v>
                </c:pt>
                <c:pt idx="25">
                  <c:v>2432</c:v>
                </c:pt>
                <c:pt idx="26">
                  <c:v>2888</c:v>
                </c:pt>
                <c:pt idx="27">
                  <c:v>2432</c:v>
                </c:pt>
                <c:pt idx="28">
                  <c:v>2888</c:v>
                </c:pt>
                <c:pt idx="29">
                  <c:v>2888</c:v>
                </c:pt>
                <c:pt idx="30">
                  <c:v>1459.2</c:v>
                </c:pt>
                <c:pt idx="31">
                  <c:v>1459.2</c:v>
                </c:pt>
                <c:pt idx="32">
                  <c:v>1459.2</c:v>
                </c:pt>
                <c:pt idx="33">
                  <c:v>1824</c:v>
                </c:pt>
                <c:pt idx="34">
                  <c:v>1611.2</c:v>
                </c:pt>
                <c:pt idx="35">
                  <c:v>972.8</c:v>
                </c:pt>
                <c:pt idx="36">
                  <c:v>1824</c:v>
                </c:pt>
                <c:pt idx="37">
                  <c:v>1824</c:v>
                </c:pt>
                <c:pt idx="38">
                  <c:v>1824</c:v>
                </c:pt>
                <c:pt idx="39">
                  <c:v>1976</c:v>
                </c:pt>
                <c:pt idx="40">
                  <c:v>2128</c:v>
                </c:pt>
                <c:pt idx="41">
                  <c:v>3800</c:v>
                </c:pt>
                <c:pt idx="42">
                  <c:v>2432</c:v>
                </c:pt>
                <c:pt idx="43">
                  <c:v>2432</c:v>
                </c:pt>
                <c:pt idx="44">
                  <c:v>1094.4000000000001</c:v>
                </c:pt>
                <c:pt idx="45">
                  <c:v>1094.4000000000001</c:v>
                </c:pt>
                <c:pt idx="46">
                  <c:v>1094.4000000000001</c:v>
                </c:pt>
                <c:pt idx="47">
                  <c:v>1094.4000000000001</c:v>
                </c:pt>
                <c:pt idx="48">
                  <c:v>1398.4</c:v>
                </c:pt>
                <c:pt idx="49">
                  <c:v>1398.4</c:v>
                </c:pt>
                <c:pt idx="50">
                  <c:v>1094.4000000000001</c:v>
                </c:pt>
                <c:pt idx="51">
                  <c:v>1094.4000000000001</c:v>
                </c:pt>
                <c:pt idx="52">
                  <c:v>1398.4</c:v>
                </c:pt>
                <c:pt idx="53">
                  <c:v>790.4</c:v>
                </c:pt>
                <c:pt idx="54">
                  <c:v>912</c:v>
                </c:pt>
                <c:pt idx="55">
                  <c:v>912</c:v>
                </c:pt>
                <c:pt idx="56">
                  <c:v>912</c:v>
                </c:pt>
                <c:pt idx="57">
                  <c:v>912</c:v>
                </c:pt>
                <c:pt idx="58">
                  <c:v>1398.4</c:v>
                </c:pt>
                <c:pt idx="59">
                  <c:v>1094.4000000000001</c:v>
                </c:pt>
                <c:pt idx="60">
                  <c:v>1094.4000000000001</c:v>
                </c:pt>
                <c:pt idx="61">
                  <c:v>1398.4</c:v>
                </c:pt>
                <c:pt idx="62">
                  <c:v>912</c:v>
                </c:pt>
                <c:pt idx="63">
                  <c:v>1094.4000000000001</c:v>
                </c:pt>
                <c:pt idx="64">
                  <c:v>1094.4000000000001</c:v>
                </c:pt>
                <c:pt idx="65">
                  <c:v>1398.4</c:v>
                </c:pt>
                <c:pt idx="66">
                  <c:v>1094.4000000000001</c:v>
                </c:pt>
                <c:pt idx="67">
                  <c:v>1094.4000000000001</c:v>
                </c:pt>
                <c:pt idx="68">
                  <c:v>1094.4000000000001</c:v>
                </c:pt>
                <c:pt idx="69">
                  <c:v>1398.4</c:v>
                </c:pt>
                <c:pt idx="70">
                  <c:v>912</c:v>
                </c:pt>
                <c:pt idx="71">
                  <c:v>912</c:v>
                </c:pt>
                <c:pt idx="72">
                  <c:v>760</c:v>
                </c:pt>
                <c:pt idx="73">
                  <c:v>912</c:v>
                </c:pt>
                <c:pt idx="74">
                  <c:v>912</c:v>
                </c:pt>
                <c:pt idx="75">
                  <c:v>1064</c:v>
                </c:pt>
                <c:pt idx="76">
                  <c:v>760</c:v>
                </c:pt>
                <c:pt idx="77">
                  <c:v>760</c:v>
                </c:pt>
                <c:pt idx="78">
                  <c:v>456</c:v>
                </c:pt>
                <c:pt idx="79">
                  <c:v>456</c:v>
                </c:pt>
                <c:pt idx="80">
                  <c:v>760</c:v>
                </c:pt>
                <c:pt idx="81">
                  <c:v>760</c:v>
                </c:pt>
                <c:pt idx="82">
                  <c:v>760</c:v>
                </c:pt>
                <c:pt idx="83">
                  <c:v>912</c:v>
                </c:pt>
                <c:pt idx="84">
                  <c:v>760</c:v>
                </c:pt>
                <c:pt idx="85">
                  <c:v>1368</c:v>
                </c:pt>
                <c:pt idx="86">
                  <c:v>912</c:v>
                </c:pt>
                <c:pt idx="87">
                  <c:v>912</c:v>
                </c:pt>
                <c:pt idx="88">
                  <c:v>760</c:v>
                </c:pt>
                <c:pt idx="89">
                  <c:v>790.4</c:v>
                </c:pt>
                <c:pt idx="90">
                  <c:v>790.4</c:v>
                </c:pt>
                <c:pt idx="91">
                  <c:v>790.4</c:v>
                </c:pt>
                <c:pt idx="92">
                  <c:v>790.4</c:v>
                </c:pt>
                <c:pt idx="93">
                  <c:v>912</c:v>
                </c:pt>
                <c:pt idx="94">
                  <c:v>1094.4000000000001</c:v>
                </c:pt>
                <c:pt idx="95">
                  <c:v>912</c:v>
                </c:pt>
                <c:pt idx="96">
                  <c:v>1398.4</c:v>
                </c:pt>
                <c:pt idx="97">
                  <c:v>1398.4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B74A-4B68-8A68-8FE559B53F6D}"/>
            </c:ext>
          </c:extLst>
        </c:ser>
        <c:ser>
          <c:idx val="12"/>
          <c:order val="12"/>
          <c:tx>
            <c:strRef>
              <c:f>Hoja1!$M$6:$M$8</c:f>
              <c:strCache>
                <c:ptCount val="3"/>
                <c:pt idx="0">
                  <c:v>Seguridad Social (LEY 87-10)</c:v>
                </c:pt>
                <c:pt idx="1">
                  <c:v>Seguro de Salud
(10.13%) </c:v>
                </c:pt>
                <c:pt idx="2">
                  <c:v>Patronal
(7.09%)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val>
            <c:numRef>
              <c:f>Hoja1!$M$9:$M$106</c:f>
              <c:numCache>
                <c:formatCode>#,##0.00</c:formatCode>
                <c:ptCount val="98"/>
                <c:pt idx="0">
                  <c:v>11530.11</c:v>
                </c:pt>
                <c:pt idx="1">
                  <c:v>11530.11</c:v>
                </c:pt>
                <c:pt idx="2">
                  <c:v>11530.11</c:v>
                </c:pt>
                <c:pt idx="3">
                  <c:v>11530.11</c:v>
                </c:pt>
                <c:pt idx="4">
                  <c:v>11530.11</c:v>
                </c:pt>
                <c:pt idx="5">
                  <c:v>11530.11</c:v>
                </c:pt>
                <c:pt idx="6">
                  <c:v>11530.11</c:v>
                </c:pt>
                <c:pt idx="7">
                  <c:v>10989.5</c:v>
                </c:pt>
                <c:pt idx="8">
                  <c:v>9926</c:v>
                </c:pt>
                <c:pt idx="9">
                  <c:v>10280.5</c:v>
                </c:pt>
                <c:pt idx="10">
                  <c:v>6806.4000000000005</c:v>
                </c:pt>
                <c:pt idx="11">
                  <c:v>4254</c:v>
                </c:pt>
                <c:pt idx="12">
                  <c:v>8224.4</c:v>
                </c:pt>
                <c:pt idx="13">
                  <c:v>5672</c:v>
                </c:pt>
                <c:pt idx="14">
                  <c:v>5672</c:v>
                </c:pt>
                <c:pt idx="15">
                  <c:v>6735.5</c:v>
                </c:pt>
                <c:pt idx="16">
                  <c:v>6735.5</c:v>
                </c:pt>
                <c:pt idx="17">
                  <c:v>6735.5</c:v>
                </c:pt>
                <c:pt idx="18">
                  <c:v>5672</c:v>
                </c:pt>
                <c:pt idx="19">
                  <c:v>9217</c:v>
                </c:pt>
                <c:pt idx="20">
                  <c:v>7090.0000000000009</c:v>
                </c:pt>
                <c:pt idx="21">
                  <c:v>5672</c:v>
                </c:pt>
                <c:pt idx="22">
                  <c:v>6735.5</c:v>
                </c:pt>
                <c:pt idx="23">
                  <c:v>5672</c:v>
                </c:pt>
                <c:pt idx="24">
                  <c:v>5672</c:v>
                </c:pt>
                <c:pt idx="25">
                  <c:v>5672</c:v>
                </c:pt>
                <c:pt idx="26">
                  <c:v>6735.5</c:v>
                </c:pt>
                <c:pt idx="27">
                  <c:v>5672</c:v>
                </c:pt>
                <c:pt idx="28">
                  <c:v>6735.5</c:v>
                </c:pt>
                <c:pt idx="29">
                  <c:v>6735.5</c:v>
                </c:pt>
                <c:pt idx="30">
                  <c:v>3403.2000000000003</c:v>
                </c:pt>
                <c:pt idx="31">
                  <c:v>3403.2000000000003</c:v>
                </c:pt>
                <c:pt idx="32">
                  <c:v>3403.2000000000003</c:v>
                </c:pt>
                <c:pt idx="33">
                  <c:v>4254</c:v>
                </c:pt>
                <c:pt idx="34">
                  <c:v>3757.7000000000003</c:v>
                </c:pt>
                <c:pt idx="35">
                  <c:v>2268.8000000000002</c:v>
                </c:pt>
                <c:pt idx="36">
                  <c:v>4254</c:v>
                </c:pt>
                <c:pt idx="37">
                  <c:v>4254</c:v>
                </c:pt>
                <c:pt idx="38">
                  <c:v>4254</c:v>
                </c:pt>
                <c:pt idx="39">
                  <c:v>4608.5</c:v>
                </c:pt>
                <c:pt idx="40">
                  <c:v>4963</c:v>
                </c:pt>
                <c:pt idx="41">
                  <c:v>8862.5</c:v>
                </c:pt>
                <c:pt idx="42">
                  <c:v>5672</c:v>
                </c:pt>
                <c:pt idx="43">
                  <c:v>5672</c:v>
                </c:pt>
                <c:pt idx="44">
                  <c:v>2552.4</c:v>
                </c:pt>
                <c:pt idx="45">
                  <c:v>2552.4</c:v>
                </c:pt>
                <c:pt idx="46">
                  <c:v>2552.4</c:v>
                </c:pt>
                <c:pt idx="47">
                  <c:v>2552.4</c:v>
                </c:pt>
                <c:pt idx="48">
                  <c:v>3261.4</c:v>
                </c:pt>
                <c:pt idx="49">
                  <c:v>3261.4</c:v>
                </c:pt>
                <c:pt idx="50">
                  <c:v>2552.4</c:v>
                </c:pt>
                <c:pt idx="51">
                  <c:v>2552.4</c:v>
                </c:pt>
                <c:pt idx="52">
                  <c:v>3261.4</c:v>
                </c:pt>
                <c:pt idx="53">
                  <c:v>1843.4</c:v>
                </c:pt>
                <c:pt idx="54">
                  <c:v>2127</c:v>
                </c:pt>
                <c:pt idx="55">
                  <c:v>2127</c:v>
                </c:pt>
                <c:pt idx="56">
                  <c:v>2127</c:v>
                </c:pt>
                <c:pt idx="57">
                  <c:v>2127</c:v>
                </c:pt>
                <c:pt idx="58">
                  <c:v>3261.4</c:v>
                </c:pt>
                <c:pt idx="59">
                  <c:v>2552.4</c:v>
                </c:pt>
                <c:pt idx="60">
                  <c:v>2552.4</c:v>
                </c:pt>
                <c:pt idx="61">
                  <c:v>3261.4</c:v>
                </c:pt>
                <c:pt idx="62">
                  <c:v>2127</c:v>
                </c:pt>
                <c:pt idx="63">
                  <c:v>2552.4</c:v>
                </c:pt>
                <c:pt idx="64">
                  <c:v>2552.4</c:v>
                </c:pt>
                <c:pt idx="65">
                  <c:v>3261.4</c:v>
                </c:pt>
                <c:pt idx="66">
                  <c:v>2552.4</c:v>
                </c:pt>
                <c:pt idx="67">
                  <c:v>2552.4</c:v>
                </c:pt>
                <c:pt idx="68">
                  <c:v>2552.4</c:v>
                </c:pt>
                <c:pt idx="69">
                  <c:v>3261.4</c:v>
                </c:pt>
                <c:pt idx="70">
                  <c:v>2127</c:v>
                </c:pt>
                <c:pt idx="71">
                  <c:v>2127</c:v>
                </c:pt>
                <c:pt idx="72">
                  <c:v>1772.5000000000002</c:v>
                </c:pt>
                <c:pt idx="73">
                  <c:v>2127</c:v>
                </c:pt>
                <c:pt idx="74">
                  <c:v>2127</c:v>
                </c:pt>
                <c:pt idx="75">
                  <c:v>2481.5</c:v>
                </c:pt>
                <c:pt idx="76">
                  <c:v>1772.5000000000002</c:v>
                </c:pt>
                <c:pt idx="77">
                  <c:v>1772.5000000000002</c:v>
                </c:pt>
                <c:pt idx="78">
                  <c:v>1063.5</c:v>
                </c:pt>
                <c:pt idx="79">
                  <c:v>1063.5</c:v>
                </c:pt>
                <c:pt idx="80">
                  <c:v>1772.5000000000002</c:v>
                </c:pt>
                <c:pt idx="81">
                  <c:v>1772.5000000000002</c:v>
                </c:pt>
                <c:pt idx="82">
                  <c:v>1772.5000000000002</c:v>
                </c:pt>
                <c:pt idx="83">
                  <c:v>2127</c:v>
                </c:pt>
                <c:pt idx="84">
                  <c:v>1772.5000000000002</c:v>
                </c:pt>
                <c:pt idx="85">
                  <c:v>3190.5</c:v>
                </c:pt>
                <c:pt idx="86">
                  <c:v>2127</c:v>
                </c:pt>
                <c:pt idx="87">
                  <c:v>2127</c:v>
                </c:pt>
                <c:pt idx="88">
                  <c:v>1772.5000000000002</c:v>
                </c:pt>
                <c:pt idx="89">
                  <c:v>1843.4</c:v>
                </c:pt>
                <c:pt idx="90">
                  <c:v>1843.4</c:v>
                </c:pt>
                <c:pt idx="91">
                  <c:v>1843.4</c:v>
                </c:pt>
                <c:pt idx="92">
                  <c:v>1843.4</c:v>
                </c:pt>
                <c:pt idx="93">
                  <c:v>2127</c:v>
                </c:pt>
                <c:pt idx="94">
                  <c:v>2552.4</c:v>
                </c:pt>
                <c:pt idx="95">
                  <c:v>2127</c:v>
                </c:pt>
                <c:pt idx="96">
                  <c:v>3261.4</c:v>
                </c:pt>
                <c:pt idx="97">
                  <c:v>3261.4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B74A-4B68-8A68-8FE559B53F6D}"/>
            </c:ext>
          </c:extLst>
        </c:ser>
        <c:ser>
          <c:idx val="13"/>
          <c:order val="13"/>
          <c:tx>
            <c:strRef>
              <c:f>Hoja1!$N$6:$N$8</c:f>
              <c:strCache>
                <c:ptCount val="3"/>
                <c:pt idx="0">
                  <c:v>Seguridad Social (LEY 87-10)</c:v>
                </c:pt>
                <c:pt idx="1">
                  <c:v>Registro
Dependientes
Adicionales</c:v>
                </c:pt>
                <c:pt idx="2">
                  <c:v> 1,577.43 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val>
            <c:numRef>
              <c:f>Hoja1!$N$9:$N$106</c:f>
              <c:numCache>
                <c:formatCode>#,##0.00</c:formatCode>
                <c:ptCount val="98"/>
                <c:pt idx="0">
                  <c:v>1577.43</c:v>
                </c:pt>
                <c:pt idx="2">
                  <c:v>1577.43</c:v>
                </c:pt>
                <c:pt idx="3">
                  <c:v>4732.29</c:v>
                </c:pt>
                <c:pt idx="5">
                  <c:v>3154.86</c:v>
                </c:pt>
                <c:pt idx="7">
                  <c:v>1577.43</c:v>
                </c:pt>
                <c:pt idx="8">
                  <c:v>1577.43</c:v>
                </c:pt>
                <c:pt idx="10">
                  <c:v>1577.43</c:v>
                </c:pt>
                <c:pt idx="12">
                  <c:v>3154.86</c:v>
                </c:pt>
                <c:pt idx="14">
                  <c:v>4732.29</c:v>
                </c:pt>
                <c:pt idx="15">
                  <c:v>3154.86</c:v>
                </c:pt>
                <c:pt idx="16">
                  <c:v>3154.86</c:v>
                </c:pt>
                <c:pt idx="18">
                  <c:v>1577.43</c:v>
                </c:pt>
                <c:pt idx="21">
                  <c:v>1577.43</c:v>
                </c:pt>
                <c:pt idx="22">
                  <c:v>3154.86</c:v>
                </c:pt>
                <c:pt idx="26">
                  <c:v>1577.43</c:v>
                </c:pt>
                <c:pt idx="29">
                  <c:v>1577.43</c:v>
                </c:pt>
                <c:pt idx="33">
                  <c:v>1577.43</c:v>
                </c:pt>
                <c:pt idx="36">
                  <c:v>1577.43</c:v>
                </c:pt>
                <c:pt idx="40">
                  <c:v>4732.29</c:v>
                </c:pt>
                <c:pt idx="41">
                  <c:v>1577.43</c:v>
                </c:pt>
                <c:pt idx="46">
                  <c:v>3154.86</c:v>
                </c:pt>
                <c:pt idx="51">
                  <c:v>1577.43</c:v>
                </c:pt>
                <c:pt idx="63">
                  <c:v>1577.43</c:v>
                </c:pt>
                <c:pt idx="67">
                  <c:v>3154.86</c:v>
                </c:pt>
                <c:pt idx="71">
                  <c:v>1577.43</c:v>
                </c:pt>
                <c:pt idx="85">
                  <c:v>1577.43</c:v>
                </c:pt>
                <c:pt idx="89" formatCode="_(* #,##0.00_);_(* \(#,##0.00\);_(* &quot;-&quot;??_);_(@_)">
                  <c:v>1577.43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B74A-4B68-8A68-8FE559B53F6D}"/>
            </c:ext>
          </c:extLst>
        </c:ser>
        <c:ser>
          <c:idx val="14"/>
          <c:order val="14"/>
          <c:tx>
            <c:strRef>
              <c:f>Hoja1!$O$6:$O$8</c:f>
              <c:strCache>
                <c:ptCount val="3"/>
                <c:pt idx="0">
                  <c:v>Seguridad Social (LEY 87-10)</c:v>
                </c:pt>
                <c:pt idx="1">
                  <c:v>Subtotal
TSS</c:v>
                </c:pt>
                <c:pt idx="2">
                  <c:v> 1,577.43 </c:v>
                </c:pt>
              </c:strCache>
            </c:strRef>
          </c:tx>
          <c:spPr>
            <a:solidFill>
              <a:schemeClr val="accent3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val>
            <c:numRef>
              <c:f>Hoja1!$O$9:$O$106</c:f>
              <c:numCache>
                <c:formatCode>#,##0.00</c:formatCode>
                <c:ptCount val="98"/>
                <c:pt idx="0">
                  <c:v>51194.320000000007</c:v>
                </c:pt>
                <c:pt idx="1">
                  <c:v>47099.46</c:v>
                </c:pt>
                <c:pt idx="2">
                  <c:v>48676.89</c:v>
                </c:pt>
                <c:pt idx="3">
                  <c:v>40366.25</c:v>
                </c:pt>
                <c:pt idx="4">
                  <c:v>35633.96</c:v>
                </c:pt>
                <c:pt idx="5">
                  <c:v>38788.82</c:v>
                </c:pt>
                <c:pt idx="6">
                  <c:v>34138.46</c:v>
                </c:pt>
                <c:pt idx="7">
                  <c:v>33447.979999999996</c:v>
                </c:pt>
                <c:pt idx="8">
                  <c:v>30432.98</c:v>
                </c:pt>
                <c:pt idx="9">
                  <c:v>29860.549999999996</c:v>
                </c:pt>
                <c:pt idx="10">
                  <c:v>21588.98</c:v>
                </c:pt>
                <c:pt idx="11">
                  <c:v>12720</c:v>
                </c:pt>
                <c:pt idx="12">
                  <c:v>27186.41</c:v>
                </c:pt>
                <c:pt idx="13">
                  <c:v>16795.55</c:v>
                </c:pt>
                <c:pt idx="14">
                  <c:v>21527.84</c:v>
                </c:pt>
                <c:pt idx="15">
                  <c:v>22965.41</c:v>
                </c:pt>
                <c:pt idx="16">
                  <c:v>22965.41</c:v>
                </c:pt>
                <c:pt idx="17">
                  <c:v>19810.55</c:v>
                </c:pt>
                <c:pt idx="18">
                  <c:v>18372.98</c:v>
                </c:pt>
                <c:pt idx="19">
                  <c:v>26845.55</c:v>
                </c:pt>
                <c:pt idx="20">
                  <c:v>20815.55</c:v>
                </c:pt>
                <c:pt idx="21">
                  <c:v>18372.98</c:v>
                </c:pt>
                <c:pt idx="22">
                  <c:v>22965.41</c:v>
                </c:pt>
                <c:pt idx="23">
                  <c:v>16795.55</c:v>
                </c:pt>
                <c:pt idx="24">
                  <c:v>16795.55</c:v>
                </c:pt>
                <c:pt idx="25">
                  <c:v>16795.55</c:v>
                </c:pt>
                <c:pt idx="26">
                  <c:v>21387.98</c:v>
                </c:pt>
                <c:pt idx="27">
                  <c:v>16795.55</c:v>
                </c:pt>
                <c:pt idx="28">
                  <c:v>19810.55</c:v>
                </c:pt>
                <c:pt idx="29">
                  <c:v>21387.98</c:v>
                </c:pt>
                <c:pt idx="30">
                  <c:v>10176</c:v>
                </c:pt>
                <c:pt idx="31">
                  <c:v>10176</c:v>
                </c:pt>
                <c:pt idx="32">
                  <c:v>10176</c:v>
                </c:pt>
                <c:pt idx="33">
                  <c:v>14297.43</c:v>
                </c:pt>
                <c:pt idx="34">
                  <c:v>11236</c:v>
                </c:pt>
                <c:pt idx="35">
                  <c:v>6784</c:v>
                </c:pt>
                <c:pt idx="36">
                  <c:v>14297.43</c:v>
                </c:pt>
                <c:pt idx="37">
                  <c:v>12720</c:v>
                </c:pt>
                <c:pt idx="38">
                  <c:v>12720</c:v>
                </c:pt>
                <c:pt idx="39">
                  <c:v>13780</c:v>
                </c:pt>
                <c:pt idx="40">
                  <c:v>19517.84</c:v>
                </c:pt>
                <c:pt idx="41">
                  <c:v>27417.98</c:v>
                </c:pt>
                <c:pt idx="42">
                  <c:v>16795.55</c:v>
                </c:pt>
                <c:pt idx="43">
                  <c:v>16795.55</c:v>
                </c:pt>
                <c:pt idx="44">
                  <c:v>7632</c:v>
                </c:pt>
                <c:pt idx="45">
                  <c:v>7632</c:v>
                </c:pt>
                <c:pt idx="46">
                  <c:v>10786.86</c:v>
                </c:pt>
                <c:pt idx="47">
                  <c:v>7632</c:v>
                </c:pt>
                <c:pt idx="48">
                  <c:v>9752</c:v>
                </c:pt>
                <c:pt idx="49">
                  <c:v>9752</c:v>
                </c:pt>
                <c:pt idx="50">
                  <c:v>7632</c:v>
                </c:pt>
                <c:pt idx="51">
                  <c:v>9209.43</c:v>
                </c:pt>
                <c:pt idx="52">
                  <c:v>9752</c:v>
                </c:pt>
                <c:pt idx="53">
                  <c:v>5512</c:v>
                </c:pt>
                <c:pt idx="54">
                  <c:v>6360</c:v>
                </c:pt>
                <c:pt idx="55">
                  <c:v>6360</c:v>
                </c:pt>
                <c:pt idx="56">
                  <c:v>6360</c:v>
                </c:pt>
                <c:pt idx="57">
                  <c:v>6360</c:v>
                </c:pt>
                <c:pt idx="58">
                  <c:v>9752</c:v>
                </c:pt>
                <c:pt idx="59">
                  <c:v>7632</c:v>
                </c:pt>
                <c:pt idx="60">
                  <c:v>7632</c:v>
                </c:pt>
                <c:pt idx="61">
                  <c:v>9752</c:v>
                </c:pt>
                <c:pt idx="62">
                  <c:v>6360</c:v>
                </c:pt>
                <c:pt idx="63">
                  <c:v>9209.43</c:v>
                </c:pt>
                <c:pt idx="64">
                  <c:v>7632</c:v>
                </c:pt>
                <c:pt idx="65">
                  <c:v>9752</c:v>
                </c:pt>
                <c:pt idx="66">
                  <c:v>7632</c:v>
                </c:pt>
                <c:pt idx="67">
                  <c:v>10786.86</c:v>
                </c:pt>
                <c:pt idx="68">
                  <c:v>7632</c:v>
                </c:pt>
                <c:pt idx="69">
                  <c:v>9752</c:v>
                </c:pt>
                <c:pt idx="70">
                  <c:v>6360</c:v>
                </c:pt>
                <c:pt idx="71">
                  <c:v>7937.43</c:v>
                </c:pt>
                <c:pt idx="72">
                  <c:v>5300</c:v>
                </c:pt>
                <c:pt idx="73">
                  <c:v>6360</c:v>
                </c:pt>
                <c:pt idx="74">
                  <c:v>6360</c:v>
                </c:pt>
                <c:pt idx="75">
                  <c:v>7420</c:v>
                </c:pt>
                <c:pt idx="76">
                  <c:v>5300</c:v>
                </c:pt>
                <c:pt idx="77">
                  <c:v>5300</c:v>
                </c:pt>
                <c:pt idx="78">
                  <c:v>3180</c:v>
                </c:pt>
                <c:pt idx="79">
                  <c:v>3180</c:v>
                </c:pt>
                <c:pt idx="80">
                  <c:v>5300</c:v>
                </c:pt>
                <c:pt idx="81">
                  <c:v>5300</c:v>
                </c:pt>
                <c:pt idx="82">
                  <c:v>5300</c:v>
                </c:pt>
                <c:pt idx="83">
                  <c:v>6360</c:v>
                </c:pt>
                <c:pt idx="84">
                  <c:v>5300</c:v>
                </c:pt>
                <c:pt idx="85">
                  <c:v>11117.43</c:v>
                </c:pt>
                <c:pt idx="86">
                  <c:v>6360</c:v>
                </c:pt>
                <c:pt idx="87">
                  <c:v>6360</c:v>
                </c:pt>
                <c:pt idx="88">
                  <c:v>5300</c:v>
                </c:pt>
                <c:pt idx="89">
                  <c:v>7089.43</c:v>
                </c:pt>
                <c:pt idx="90">
                  <c:v>5512</c:v>
                </c:pt>
                <c:pt idx="91">
                  <c:v>5512</c:v>
                </c:pt>
                <c:pt idx="92">
                  <c:v>5512</c:v>
                </c:pt>
                <c:pt idx="93">
                  <c:v>6360</c:v>
                </c:pt>
                <c:pt idx="94">
                  <c:v>7632</c:v>
                </c:pt>
                <c:pt idx="95">
                  <c:v>6360</c:v>
                </c:pt>
                <c:pt idx="96">
                  <c:v>9752</c:v>
                </c:pt>
                <c:pt idx="97">
                  <c:v>9752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B74A-4B68-8A68-8FE559B53F6D}"/>
            </c:ext>
          </c:extLst>
        </c:ser>
        <c:ser>
          <c:idx val="15"/>
          <c:order val="15"/>
          <c:tx>
            <c:strRef>
              <c:f>Hoja1!$P$6:$P$8</c:f>
              <c:strCache>
                <c:ptCount val="3"/>
                <c:pt idx="0">
                  <c:v>Otras Retenciones </c:v>
                </c:pt>
                <c:pt idx="1">
                  <c:v>Inavi</c:v>
                </c:pt>
              </c:strCache>
            </c:strRef>
          </c:tx>
          <c:spPr>
            <a:solidFill>
              <a:schemeClr val="accent4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val>
            <c:numRef>
              <c:f>Hoja1!$P$9:$P$106</c:f>
              <c:numCache>
                <c:formatCode>#,##0.00</c:formatCode>
                <c:ptCount val="98"/>
                <c:pt idx="0">
                  <c:v>25</c:v>
                </c:pt>
                <c:pt idx="1">
                  <c:v>25</c:v>
                </c:pt>
                <c:pt idx="2">
                  <c:v>25</c:v>
                </c:pt>
                <c:pt idx="3">
                  <c:v>25</c:v>
                </c:pt>
                <c:pt idx="4">
                  <c:v>25</c:v>
                </c:pt>
                <c:pt idx="5">
                  <c:v>25</c:v>
                </c:pt>
                <c:pt idx="6">
                  <c:v>25</c:v>
                </c:pt>
                <c:pt idx="7">
                  <c:v>25</c:v>
                </c:pt>
                <c:pt idx="8">
                  <c:v>25</c:v>
                </c:pt>
                <c:pt idx="9">
                  <c:v>25</c:v>
                </c:pt>
                <c:pt idx="10">
                  <c:v>25</c:v>
                </c:pt>
                <c:pt idx="11">
                  <c:v>25</c:v>
                </c:pt>
                <c:pt idx="12">
                  <c:v>25</c:v>
                </c:pt>
                <c:pt idx="13">
                  <c:v>25</c:v>
                </c:pt>
                <c:pt idx="14">
                  <c:v>25</c:v>
                </c:pt>
                <c:pt idx="15">
                  <c:v>25</c:v>
                </c:pt>
                <c:pt idx="16">
                  <c:v>25</c:v>
                </c:pt>
                <c:pt idx="17">
                  <c:v>25</c:v>
                </c:pt>
                <c:pt idx="18">
                  <c:v>25</c:v>
                </c:pt>
                <c:pt idx="19">
                  <c:v>25</c:v>
                </c:pt>
                <c:pt idx="20">
                  <c:v>25</c:v>
                </c:pt>
                <c:pt idx="21">
                  <c:v>25</c:v>
                </c:pt>
                <c:pt idx="22">
                  <c:v>25</c:v>
                </c:pt>
                <c:pt idx="23">
                  <c:v>25</c:v>
                </c:pt>
                <c:pt idx="24">
                  <c:v>25</c:v>
                </c:pt>
                <c:pt idx="25">
                  <c:v>25</c:v>
                </c:pt>
                <c:pt idx="26">
                  <c:v>25</c:v>
                </c:pt>
                <c:pt idx="27">
                  <c:v>25</c:v>
                </c:pt>
                <c:pt idx="28">
                  <c:v>25</c:v>
                </c:pt>
                <c:pt idx="29">
                  <c:v>25</c:v>
                </c:pt>
                <c:pt idx="30">
                  <c:v>25</c:v>
                </c:pt>
                <c:pt idx="31">
                  <c:v>25</c:v>
                </c:pt>
                <c:pt idx="32">
                  <c:v>25</c:v>
                </c:pt>
                <c:pt idx="33">
                  <c:v>25</c:v>
                </c:pt>
                <c:pt idx="34">
                  <c:v>25</c:v>
                </c:pt>
                <c:pt idx="35">
                  <c:v>25</c:v>
                </c:pt>
                <c:pt idx="36">
                  <c:v>25</c:v>
                </c:pt>
                <c:pt idx="37">
                  <c:v>25</c:v>
                </c:pt>
                <c:pt idx="38">
                  <c:v>25</c:v>
                </c:pt>
                <c:pt idx="39">
                  <c:v>25</c:v>
                </c:pt>
                <c:pt idx="40">
                  <c:v>25</c:v>
                </c:pt>
                <c:pt idx="41">
                  <c:v>25</c:v>
                </c:pt>
                <c:pt idx="42">
                  <c:v>25</c:v>
                </c:pt>
                <c:pt idx="43">
                  <c:v>25</c:v>
                </c:pt>
                <c:pt idx="44">
                  <c:v>25</c:v>
                </c:pt>
                <c:pt idx="45">
                  <c:v>25</c:v>
                </c:pt>
                <c:pt idx="46">
                  <c:v>25</c:v>
                </c:pt>
                <c:pt idx="47">
                  <c:v>25</c:v>
                </c:pt>
                <c:pt idx="48">
                  <c:v>25</c:v>
                </c:pt>
                <c:pt idx="49">
                  <c:v>25</c:v>
                </c:pt>
                <c:pt idx="50">
                  <c:v>25</c:v>
                </c:pt>
                <c:pt idx="51">
                  <c:v>25</c:v>
                </c:pt>
                <c:pt idx="52">
                  <c:v>25</c:v>
                </c:pt>
                <c:pt idx="53">
                  <c:v>25</c:v>
                </c:pt>
                <c:pt idx="54">
                  <c:v>25</c:v>
                </c:pt>
                <c:pt idx="55">
                  <c:v>25</c:v>
                </c:pt>
                <c:pt idx="56">
                  <c:v>25</c:v>
                </c:pt>
                <c:pt idx="57">
                  <c:v>25</c:v>
                </c:pt>
                <c:pt idx="58">
                  <c:v>25</c:v>
                </c:pt>
                <c:pt idx="59">
                  <c:v>25</c:v>
                </c:pt>
                <c:pt idx="60">
                  <c:v>25</c:v>
                </c:pt>
                <c:pt idx="61">
                  <c:v>25</c:v>
                </c:pt>
                <c:pt idx="62">
                  <c:v>25</c:v>
                </c:pt>
                <c:pt idx="63">
                  <c:v>25</c:v>
                </c:pt>
                <c:pt idx="64">
                  <c:v>25</c:v>
                </c:pt>
                <c:pt idx="65">
                  <c:v>25</c:v>
                </c:pt>
                <c:pt idx="66">
                  <c:v>25</c:v>
                </c:pt>
                <c:pt idx="67">
                  <c:v>25</c:v>
                </c:pt>
                <c:pt idx="68">
                  <c:v>25</c:v>
                </c:pt>
                <c:pt idx="69">
                  <c:v>25</c:v>
                </c:pt>
                <c:pt idx="70">
                  <c:v>25</c:v>
                </c:pt>
                <c:pt idx="71">
                  <c:v>25</c:v>
                </c:pt>
                <c:pt idx="72">
                  <c:v>25</c:v>
                </c:pt>
                <c:pt idx="73">
                  <c:v>25</c:v>
                </c:pt>
                <c:pt idx="74">
                  <c:v>25</c:v>
                </c:pt>
                <c:pt idx="75">
                  <c:v>25</c:v>
                </c:pt>
                <c:pt idx="76">
                  <c:v>25</c:v>
                </c:pt>
                <c:pt idx="77">
                  <c:v>25</c:v>
                </c:pt>
                <c:pt idx="78">
                  <c:v>25</c:v>
                </c:pt>
                <c:pt idx="79">
                  <c:v>25</c:v>
                </c:pt>
                <c:pt idx="80">
                  <c:v>25</c:v>
                </c:pt>
                <c:pt idx="81">
                  <c:v>25</c:v>
                </c:pt>
                <c:pt idx="82">
                  <c:v>25</c:v>
                </c:pt>
                <c:pt idx="83">
                  <c:v>25</c:v>
                </c:pt>
                <c:pt idx="84">
                  <c:v>25</c:v>
                </c:pt>
                <c:pt idx="85">
                  <c:v>25</c:v>
                </c:pt>
                <c:pt idx="86">
                  <c:v>25</c:v>
                </c:pt>
                <c:pt idx="87">
                  <c:v>25</c:v>
                </c:pt>
                <c:pt idx="88">
                  <c:v>25</c:v>
                </c:pt>
                <c:pt idx="89">
                  <c:v>25</c:v>
                </c:pt>
                <c:pt idx="90">
                  <c:v>25</c:v>
                </c:pt>
                <c:pt idx="91">
                  <c:v>25</c:v>
                </c:pt>
                <c:pt idx="92">
                  <c:v>25</c:v>
                </c:pt>
                <c:pt idx="93">
                  <c:v>25</c:v>
                </c:pt>
                <c:pt idx="94">
                  <c:v>25</c:v>
                </c:pt>
                <c:pt idx="95">
                  <c:v>25</c:v>
                </c:pt>
                <c:pt idx="96">
                  <c:v>25</c:v>
                </c:pt>
                <c:pt idx="97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B74A-4B68-8A68-8FE559B53F6D}"/>
            </c:ext>
          </c:extLst>
        </c:ser>
        <c:ser>
          <c:idx val="16"/>
          <c:order val="16"/>
          <c:tx>
            <c:strRef>
              <c:f>Hoja1!$Q$6:$Q$8</c:f>
              <c:strCache>
                <c:ptCount val="3"/>
                <c:pt idx="0">
                  <c:v>Otras Retenciones </c:v>
                </c:pt>
                <c:pt idx="1">
                  <c:v>Cooperativa</c:v>
                </c:pt>
              </c:strCache>
            </c:strRef>
          </c:tx>
          <c:spPr>
            <a:solidFill>
              <a:schemeClr val="accent5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val>
            <c:numRef>
              <c:f>Hoja1!$Q$9:$Q$115</c:f>
              <c:numCache>
                <c:formatCode>#,##0.00</c:formatCode>
                <c:ptCount val="107"/>
                <c:pt idx="3">
                  <c:v>38886.51</c:v>
                </c:pt>
                <c:pt idx="4">
                  <c:v>12441.85</c:v>
                </c:pt>
                <c:pt idx="6">
                  <c:v>11358.49</c:v>
                </c:pt>
                <c:pt idx="7">
                  <c:v>8487.86</c:v>
                </c:pt>
                <c:pt idx="8">
                  <c:v>1000</c:v>
                </c:pt>
                <c:pt idx="9">
                  <c:v>6000</c:v>
                </c:pt>
                <c:pt idx="10">
                  <c:v>1000</c:v>
                </c:pt>
                <c:pt idx="11">
                  <c:v>2996.21</c:v>
                </c:pt>
                <c:pt idx="13">
                  <c:v>1066.1199999999999</c:v>
                </c:pt>
                <c:pt idx="14">
                  <c:v>1200</c:v>
                </c:pt>
                <c:pt idx="16">
                  <c:v>10686.79</c:v>
                </c:pt>
                <c:pt idx="17">
                  <c:v>200</c:v>
                </c:pt>
                <c:pt idx="26">
                  <c:v>5000</c:v>
                </c:pt>
                <c:pt idx="27">
                  <c:v>4000</c:v>
                </c:pt>
                <c:pt idx="28">
                  <c:v>500</c:v>
                </c:pt>
                <c:pt idx="29">
                  <c:v>3052.23</c:v>
                </c:pt>
                <c:pt idx="31">
                  <c:v>6590.74</c:v>
                </c:pt>
                <c:pt idx="33">
                  <c:v>2500</c:v>
                </c:pt>
                <c:pt idx="34">
                  <c:v>3495.45</c:v>
                </c:pt>
                <c:pt idx="36">
                  <c:v>3495.45</c:v>
                </c:pt>
                <c:pt idx="38">
                  <c:v>2458.4</c:v>
                </c:pt>
                <c:pt idx="39">
                  <c:v>7689.07</c:v>
                </c:pt>
                <c:pt idx="41">
                  <c:v>2000</c:v>
                </c:pt>
                <c:pt idx="42">
                  <c:v>1000</c:v>
                </c:pt>
                <c:pt idx="44">
                  <c:v>2000</c:v>
                </c:pt>
                <c:pt idx="46">
                  <c:v>3395.29</c:v>
                </c:pt>
                <c:pt idx="47">
                  <c:v>10000</c:v>
                </c:pt>
                <c:pt idx="57">
                  <c:v>500</c:v>
                </c:pt>
                <c:pt idx="62">
                  <c:v>1000</c:v>
                </c:pt>
                <c:pt idx="64">
                  <c:v>1500</c:v>
                </c:pt>
                <c:pt idx="65">
                  <c:v>200</c:v>
                </c:pt>
                <c:pt idx="68">
                  <c:v>6490.89</c:v>
                </c:pt>
                <c:pt idx="69">
                  <c:v>5000</c:v>
                </c:pt>
                <c:pt idx="70">
                  <c:v>2000</c:v>
                </c:pt>
                <c:pt idx="71">
                  <c:v>500</c:v>
                </c:pt>
                <c:pt idx="73">
                  <c:v>4073.69</c:v>
                </c:pt>
                <c:pt idx="75">
                  <c:v>17474.189999999999</c:v>
                </c:pt>
                <c:pt idx="76">
                  <c:v>2125.4899999999998</c:v>
                </c:pt>
                <c:pt idx="77">
                  <c:v>1138.06</c:v>
                </c:pt>
                <c:pt idx="81">
                  <c:v>5991.65</c:v>
                </c:pt>
                <c:pt idx="82">
                  <c:v>6940.97</c:v>
                </c:pt>
                <c:pt idx="83">
                  <c:v>2796.05</c:v>
                </c:pt>
                <c:pt idx="84">
                  <c:v>2100.16</c:v>
                </c:pt>
                <c:pt idx="86">
                  <c:v>500</c:v>
                </c:pt>
                <c:pt idx="87">
                  <c:v>2000</c:v>
                </c:pt>
                <c:pt idx="88">
                  <c:v>2000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103">
                  <c:v>0</c:v>
                </c:pt>
                <c:pt idx="106" formatCode="_(* #,##0.00_);_(* \(#,##0.00\);_(* &quot;-&quot;??_);_(@_)">
                  <c:v>216831.61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B74A-4B68-8A68-8FE559B53F6D}"/>
            </c:ext>
          </c:extLst>
        </c:ser>
        <c:ser>
          <c:idx val="17"/>
          <c:order val="17"/>
          <c:tx>
            <c:strRef>
              <c:f>Hoja1!$R$6:$R$8</c:f>
              <c:strCache>
                <c:ptCount val="3"/>
                <c:pt idx="0">
                  <c:v>Otras Retenciones </c:v>
                </c:pt>
                <c:pt idx="1">
                  <c:v>Almuerzo</c:v>
                </c:pt>
              </c:strCache>
            </c:strRef>
          </c:tx>
          <c:spPr>
            <a:solidFill>
              <a:schemeClr val="accent6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val>
            <c:numRef>
              <c:f>Hoja1!$R$9:$R$106</c:f>
              <c:numCache>
                <c:formatCode>#,##0.00</c:formatCode>
                <c:ptCount val="98"/>
              </c:numCache>
            </c:numRef>
          </c:val>
          <c:extLst>
            <c:ext xmlns:c16="http://schemas.microsoft.com/office/drawing/2014/chart" uri="{C3380CC4-5D6E-409C-BE32-E72D297353CC}">
              <c16:uniqueId val="{00000011-B74A-4B68-8A68-8FE559B53F6D}"/>
            </c:ext>
          </c:extLst>
        </c:ser>
        <c:ser>
          <c:idx val="18"/>
          <c:order val="18"/>
          <c:tx>
            <c:strRef>
              <c:f>Hoja1!$S$6:$S$8</c:f>
              <c:strCache>
                <c:ptCount val="3"/>
                <c:pt idx="0">
                  <c:v>Otras Retenciones </c:v>
                </c:pt>
                <c:pt idx="1">
                  <c:v>Seguro complementario</c:v>
                </c:pt>
              </c:strCache>
            </c:strRef>
          </c:tx>
          <c:spPr>
            <a:solidFill>
              <a:schemeClr val="accent1">
                <a:lumMod val="80000"/>
              </a:schemeClr>
            </a:solidFill>
            <a:ln>
              <a:noFill/>
            </a:ln>
            <a:effectLst/>
          </c:spPr>
          <c:invertIfNegative val="0"/>
          <c:val>
            <c:numRef>
              <c:f>Hoja1!$S$9:$S$115</c:f>
              <c:numCache>
                <c:formatCode>#,##0.00</c:formatCode>
                <c:ptCount val="107"/>
                <c:pt idx="0">
                  <c:v>1328.8</c:v>
                </c:pt>
                <c:pt idx="2">
                  <c:v>1328.8</c:v>
                </c:pt>
                <c:pt idx="3">
                  <c:v>2657.6</c:v>
                </c:pt>
                <c:pt idx="4">
                  <c:v>1328.8</c:v>
                </c:pt>
                <c:pt idx="5">
                  <c:v>2657.6</c:v>
                </c:pt>
                <c:pt idx="6">
                  <c:v>1328.8</c:v>
                </c:pt>
                <c:pt idx="7">
                  <c:v>670.67</c:v>
                </c:pt>
                <c:pt idx="8">
                  <c:v>454.96</c:v>
                </c:pt>
                <c:pt idx="9">
                  <c:v>270.07</c:v>
                </c:pt>
                <c:pt idx="10">
                  <c:v>957.28</c:v>
                </c:pt>
                <c:pt idx="11">
                  <c:v>1454.9</c:v>
                </c:pt>
                <c:pt idx="12">
                  <c:v>1875.47</c:v>
                </c:pt>
                <c:pt idx="13">
                  <c:v>215.99</c:v>
                </c:pt>
                <c:pt idx="14">
                  <c:v>1788.97</c:v>
                </c:pt>
                <c:pt idx="15">
                  <c:v>4561.2299999999996</c:v>
                </c:pt>
                <c:pt idx="16">
                  <c:v>2172.54</c:v>
                </c:pt>
                <c:pt idx="17">
                  <c:v>2034.52</c:v>
                </c:pt>
                <c:pt idx="18">
                  <c:v>1609.91</c:v>
                </c:pt>
                <c:pt idx="19">
                  <c:v>398.64</c:v>
                </c:pt>
                <c:pt idx="21">
                  <c:v>2035.81</c:v>
                </c:pt>
                <c:pt idx="23">
                  <c:v>1658.4</c:v>
                </c:pt>
                <c:pt idx="24">
                  <c:v>1710.57</c:v>
                </c:pt>
                <c:pt idx="25">
                  <c:v>1257.3800000000001</c:v>
                </c:pt>
                <c:pt idx="26">
                  <c:v>1714.54</c:v>
                </c:pt>
                <c:pt idx="27">
                  <c:v>1348.58</c:v>
                </c:pt>
                <c:pt idx="28">
                  <c:v>1352.58</c:v>
                </c:pt>
                <c:pt idx="29">
                  <c:v>391.99</c:v>
                </c:pt>
                <c:pt idx="30">
                  <c:v>564.02</c:v>
                </c:pt>
                <c:pt idx="31">
                  <c:v>943.92</c:v>
                </c:pt>
                <c:pt idx="32">
                  <c:v>1063.23</c:v>
                </c:pt>
                <c:pt idx="33">
                  <c:v>631.99</c:v>
                </c:pt>
                <c:pt idx="34">
                  <c:v>958.66</c:v>
                </c:pt>
                <c:pt idx="35">
                  <c:v>600.92999999999995</c:v>
                </c:pt>
                <c:pt idx="36">
                  <c:v>684.53</c:v>
                </c:pt>
                <c:pt idx="37">
                  <c:v>1523.36</c:v>
                </c:pt>
                <c:pt idx="38">
                  <c:v>1652.82</c:v>
                </c:pt>
                <c:pt idx="39">
                  <c:v>755.24</c:v>
                </c:pt>
                <c:pt idx="40">
                  <c:v>1153.8800000000001</c:v>
                </c:pt>
                <c:pt idx="42">
                  <c:v>398.64</c:v>
                </c:pt>
                <c:pt idx="44">
                  <c:v>245.5</c:v>
                </c:pt>
                <c:pt idx="46">
                  <c:v>1366.14</c:v>
                </c:pt>
                <c:pt idx="47">
                  <c:v>1117.8800000000001</c:v>
                </c:pt>
                <c:pt idx="48">
                  <c:v>446.24</c:v>
                </c:pt>
                <c:pt idx="49">
                  <c:v>978.62</c:v>
                </c:pt>
                <c:pt idx="52">
                  <c:v>494.65</c:v>
                </c:pt>
                <c:pt idx="56">
                  <c:v>409</c:v>
                </c:pt>
                <c:pt idx="58">
                  <c:v>1012.67</c:v>
                </c:pt>
                <c:pt idx="60">
                  <c:v>1630.64</c:v>
                </c:pt>
                <c:pt idx="62">
                  <c:v>415.6</c:v>
                </c:pt>
                <c:pt idx="63">
                  <c:v>1835.84</c:v>
                </c:pt>
                <c:pt idx="64">
                  <c:v>1120</c:v>
                </c:pt>
                <c:pt idx="65">
                  <c:v>1660.73</c:v>
                </c:pt>
                <c:pt idx="66">
                  <c:v>823.22</c:v>
                </c:pt>
                <c:pt idx="67">
                  <c:v>2034.57</c:v>
                </c:pt>
                <c:pt idx="68">
                  <c:v>925.47</c:v>
                </c:pt>
                <c:pt idx="69">
                  <c:v>879.94</c:v>
                </c:pt>
                <c:pt idx="75">
                  <c:v>2948.12</c:v>
                </c:pt>
                <c:pt idx="86">
                  <c:v>797.28</c:v>
                </c:pt>
                <c:pt idx="91" formatCode="_(* #,##0.00_);_(* \(#,##0.00\);_(* &quot;-&quot;??_);_(@_)">
                  <c:v>196.4</c:v>
                </c:pt>
                <c:pt idx="92" formatCode="_(* #,##0.00_);_(* \(#,##0.00\);_(* &quot;-&quot;??_);_(@_)">
                  <c:v>80.05</c:v>
                </c:pt>
                <c:pt idx="94" formatCode="_(* #,##0.00_);_(* \(#,##0.00\);_(* &quot;-&quot;??_);_(@_)">
                  <c:v>56</c:v>
                </c:pt>
                <c:pt idx="98">
                  <c:v>872.91</c:v>
                </c:pt>
                <c:pt idx="99">
                  <c:v>1191.5899999999999</c:v>
                </c:pt>
                <c:pt idx="101">
                  <c:v>407.8</c:v>
                </c:pt>
                <c:pt idx="106" formatCode="_(* #,##0.00_);_(* \(#,##0.00\);_(* &quot;-&quot;??_);_(@_)">
                  <c:v>75443.48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B74A-4B68-8A68-8FE559B53F6D}"/>
            </c:ext>
          </c:extLst>
        </c:ser>
        <c:ser>
          <c:idx val="19"/>
          <c:order val="19"/>
          <c:tx>
            <c:strRef>
              <c:f>Hoja1!$T$6:$T$8</c:f>
              <c:strCache>
                <c:ptCount val="3"/>
                <c:pt idx="0">
                  <c:v>Otras Retenciones </c:v>
                </c:pt>
                <c:pt idx="1">
                  <c:v>Asociación de Servidores  Público</c:v>
                </c:pt>
              </c:strCache>
            </c:strRef>
          </c:tx>
          <c:spPr>
            <a:solidFill>
              <a:schemeClr val="accent2">
                <a:lumMod val="80000"/>
              </a:schemeClr>
            </a:solidFill>
            <a:ln>
              <a:noFill/>
            </a:ln>
            <a:effectLst/>
          </c:spPr>
          <c:invertIfNegative val="0"/>
          <c:val>
            <c:numRef>
              <c:f>Hoja1!$T$9:$T$106</c:f>
              <c:numCache>
                <c:formatCode>#,##0.00</c:formatCode>
                <c:ptCount val="98"/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  <c:pt idx="24">
                  <c:v>100</c:v>
                </c:pt>
                <c:pt idx="25">
                  <c:v>100</c:v>
                </c:pt>
                <c:pt idx="26">
                  <c:v>100</c:v>
                </c:pt>
                <c:pt idx="27">
                  <c:v>100</c:v>
                </c:pt>
                <c:pt idx="28">
                  <c:v>100</c:v>
                </c:pt>
                <c:pt idx="29">
                  <c:v>100</c:v>
                </c:pt>
                <c:pt idx="30">
                  <c:v>100</c:v>
                </c:pt>
                <c:pt idx="31">
                  <c:v>100</c:v>
                </c:pt>
                <c:pt idx="32">
                  <c:v>100</c:v>
                </c:pt>
                <c:pt idx="33">
                  <c:v>100</c:v>
                </c:pt>
                <c:pt idx="34">
                  <c:v>100</c:v>
                </c:pt>
                <c:pt idx="35">
                  <c:v>100</c:v>
                </c:pt>
                <c:pt idx="36">
                  <c:v>100</c:v>
                </c:pt>
                <c:pt idx="37">
                  <c:v>100</c:v>
                </c:pt>
                <c:pt idx="38">
                  <c:v>100</c:v>
                </c:pt>
                <c:pt idx="39">
                  <c:v>100</c:v>
                </c:pt>
                <c:pt idx="40">
                  <c:v>100</c:v>
                </c:pt>
                <c:pt idx="41">
                  <c:v>100</c:v>
                </c:pt>
                <c:pt idx="42">
                  <c:v>100</c:v>
                </c:pt>
                <c:pt idx="43">
                  <c:v>100</c:v>
                </c:pt>
                <c:pt idx="44">
                  <c:v>100</c:v>
                </c:pt>
                <c:pt idx="45">
                  <c:v>100</c:v>
                </c:pt>
                <c:pt idx="46">
                  <c:v>100</c:v>
                </c:pt>
                <c:pt idx="47">
                  <c:v>100</c:v>
                </c:pt>
                <c:pt idx="48">
                  <c:v>100</c:v>
                </c:pt>
                <c:pt idx="49">
                  <c:v>100</c:v>
                </c:pt>
                <c:pt idx="50">
                  <c:v>100</c:v>
                </c:pt>
                <c:pt idx="51">
                  <c:v>100</c:v>
                </c:pt>
                <c:pt idx="52">
                  <c:v>100</c:v>
                </c:pt>
                <c:pt idx="53">
                  <c:v>100</c:v>
                </c:pt>
                <c:pt idx="54">
                  <c:v>100</c:v>
                </c:pt>
                <c:pt idx="55">
                  <c:v>100</c:v>
                </c:pt>
                <c:pt idx="56">
                  <c:v>100</c:v>
                </c:pt>
                <c:pt idx="57">
                  <c:v>100</c:v>
                </c:pt>
                <c:pt idx="58">
                  <c:v>100</c:v>
                </c:pt>
                <c:pt idx="59">
                  <c:v>100</c:v>
                </c:pt>
                <c:pt idx="60">
                  <c:v>100</c:v>
                </c:pt>
                <c:pt idx="61">
                  <c:v>100</c:v>
                </c:pt>
                <c:pt idx="62">
                  <c:v>100</c:v>
                </c:pt>
                <c:pt idx="63">
                  <c:v>100</c:v>
                </c:pt>
                <c:pt idx="64">
                  <c:v>100</c:v>
                </c:pt>
                <c:pt idx="65">
                  <c:v>100</c:v>
                </c:pt>
                <c:pt idx="66">
                  <c:v>100</c:v>
                </c:pt>
                <c:pt idx="67">
                  <c:v>100</c:v>
                </c:pt>
                <c:pt idx="68">
                  <c:v>100</c:v>
                </c:pt>
                <c:pt idx="69">
                  <c:v>100</c:v>
                </c:pt>
                <c:pt idx="70">
                  <c:v>100</c:v>
                </c:pt>
                <c:pt idx="71">
                  <c:v>100</c:v>
                </c:pt>
                <c:pt idx="72">
                  <c:v>100</c:v>
                </c:pt>
                <c:pt idx="73">
                  <c:v>100</c:v>
                </c:pt>
                <c:pt idx="74">
                  <c:v>100</c:v>
                </c:pt>
                <c:pt idx="75">
                  <c:v>100</c:v>
                </c:pt>
                <c:pt idx="76">
                  <c:v>100</c:v>
                </c:pt>
                <c:pt idx="77">
                  <c:v>100</c:v>
                </c:pt>
                <c:pt idx="78">
                  <c:v>100</c:v>
                </c:pt>
                <c:pt idx="79">
                  <c:v>100</c:v>
                </c:pt>
                <c:pt idx="80">
                  <c:v>100</c:v>
                </c:pt>
                <c:pt idx="81">
                  <c:v>100</c:v>
                </c:pt>
                <c:pt idx="82">
                  <c:v>100</c:v>
                </c:pt>
                <c:pt idx="83">
                  <c:v>100</c:v>
                </c:pt>
                <c:pt idx="84">
                  <c:v>100</c:v>
                </c:pt>
                <c:pt idx="85">
                  <c:v>100</c:v>
                </c:pt>
                <c:pt idx="86">
                  <c:v>100</c:v>
                </c:pt>
                <c:pt idx="87">
                  <c:v>100</c:v>
                </c:pt>
                <c:pt idx="88">
                  <c:v>100</c:v>
                </c:pt>
                <c:pt idx="89">
                  <c:v>100</c:v>
                </c:pt>
                <c:pt idx="90">
                  <c:v>100</c:v>
                </c:pt>
                <c:pt idx="91">
                  <c:v>100</c:v>
                </c:pt>
                <c:pt idx="92">
                  <c:v>100</c:v>
                </c:pt>
                <c:pt idx="93">
                  <c:v>100</c:v>
                </c:pt>
                <c:pt idx="94">
                  <c:v>100</c:v>
                </c:pt>
                <c:pt idx="95">
                  <c:v>100</c:v>
                </c:pt>
                <c:pt idx="96">
                  <c:v>100</c:v>
                </c:pt>
                <c:pt idx="97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B74A-4B68-8A68-8FE559B53F6D}"/>
            </c:ext>
          </c:extLst>
        </c:ser>
        <c:ser>
          <c:idx val="20"/>
          <c:order val="20"/>
          <c:tx>
            <c:strRef>
              <c:f>Hoja1!$U$6:$U$8</c:f>
              <c:strCache>
                <c:ptCount val="3"/>
                <c:pt idx="0">
                  <c:v>Otras Retenciones </c:v>
                </c:pt>
                <c:pt idx="1">
                  <c:v>Impuetos Sobre la Renta</c:v>
                </c:pt>
              </c:strCache>
            </c:strRef>
          </c:tx>
          <c:spPr>
            <a:solidFill>
              <a:schemeClr val="accent3">
                <a:lumMod val="80000"/>
              </a:schemeClr>
            </a:solidFill>
            <a:ln>
              <a:noFill/>
            </a:ln>
            <a:effectLst/>
          </c:spPr>
          <c:invertIfNegative val="0"/>
          <c:val>
            <c:numRef>
              <c:f>Hoja1!$U$9:$U$106</c:f>
              <c:numCache>
                <c:formatCode>#,##0.00</c:formatCode>
                <c:ptCount val="98"/>
                <c:pt idx="0">
                  <c:v>74618.959791666668</c:v>
                </c:pt>
                <c:pt idx="1">
                  <c:v>60194.487291666679</c:v>
                </c:pt>
                <c:pt idx="2">
                  <c:v>59800.129791666674</c:v>
                </c:pt>
                <c:pt idx="3">
                  <c:v>31086.539791666666</c:v>
                </c:pt>
                <c:pt idx="4">
                  <c:v>32269.612291666668</c:v>
                </c:pt>
                <c:pt idx="5">
                  <c:v>31480.897291666668</c:v>
                </c:pt>
                <c:pt idx="6">
                  <c:v>28627.237291666668</c:v>
                </c:pt>
                <c:pt idx="7">
                  <c:v>24648.454791666667</c:v>
                </c:pt>
                <c:pt idx="8">
                  <c:v>21120.079791666667</c:v>
                </c:pt>
                <c:pt idx="9">
                  <c:v>22690.562291666665</c:v>
                </c:pt>
                <c:pt idx="10">
                  <c:v>12466.01</c:v>
                </c:pt>
                <c:pt idx="11">
                  <c:v>3486.6498333333329</c:v>
                </c:pt>
                <c:pt idx="12">
                  <c:v>15080.322291666665</c:v>
                </c:pt>
                <c:pt idx="13">
                  <c:v>7400.9372916666662</c:v>
                </c:pt>
                <c:pt idx="14">
                  <c:v>6303.7918333333319</c:v>
                </c:pt>
                <c:pt idx="15">
                  <c:v>10140.597291666665</c:v>
                </c:pt>
                <c:pt idx="16">
                  <c:v>10140.597291666665</c:v>
                </c:pt>
                <c:pt idx="17">
                  <c:v>10929.312291666667</c:v>
                </c:pt>
                <c:pt idx="18">
                  <c:v>7006.5797916666679</c:v>
                </c:pt>
                <c:pt idx="19">
                  <c:v>19162.187291666665</c:v>
                </c:pt>
                <c:pt idx="20">
                  <c:v>12105.437291666667</c:v>
                </c:pt>
                <c:pt idx="21">
                  <c:v>18272.759999999998</c:v>
                </c:pt>
                <c:pt idx="22">
                  <c:v>10140.597291666665</c:v>
                </c:pt>
                <c:pt idx="23">
                  <c:v>7400.9372916666662</c:v>
                </c:pt>
                <c:pt idx="24">
                  <c:v>7400.9372916666662</c:v>
                </c:pt>
                <c:pt idx="25">
                  <c:v>7400.9372916666662</c:v>
                </c:pt>
                <c:pt idx="26">
                  <c:v>10534.954791666669</c:v>
                </c:pt>
                <c:pt idx="27">
                  <c:v>7400.9372916666662</c:v>
                </c:pt>
                <c:pt idx="28">
                  <c:v>10929.312291666667</c:v>
                </c:pt>
                <c:pt idx="29">
                  <c:v>10534.954791666669</c:v>
                </c:pt>
                <c:pt idx="30">
                  <c:v>1571.7298749999989</c:v>
                </c:pt>
                <c:pt idx="31">
                  <c:v>1571.7298749999989</c:v>
                </c:pt>
                <c:pt idx="32">
                  <c:v>1571.7298749999989</c:v>
                </c:pt>
                <c:pt idx="33">
                  <c:v>3171.1638333333326</c:v>
                </c:pt>
                <c:pt idx="34">
                  <c:v>2277.4048749999988</c:v>
                </c:pt>
                <c:pt idx="35">
                  <c:v>0</c:v>
                </c:pt>
                <c:pt idx="36">
                  <c:v>3171.1638333333326</c:v>
                </c:pt>
                <c:pt idx="37">
                  <c:v>3486.6498333333329</c:v>
                </c:pt>
                <c:pt idx="38">
                  <c:v>3486.6498333333329</c:v>
                </c:pt>
                <c:pt idx="39">
                  <c:v>4427.5498333333335</c:v>
                </c:pt>
                <c:pt idx="40">
                  <c:v>4421.9918333333335</c:v>
                </c:pt>
                <c:pt idx="41">
                  <c:v>17591.704791666667</c:v>
                </c:pt>
                <c:pt idx="42">
                  <c:v>7400.9372916666662</c:v>
                </c:pt>
                <c:pt idx="43">
                  <c:v>7400.9372916666662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1289.4598750000005</c:v>
                </c:pt>
                <c:pt idx="49">
                  <c:v>1289.4598750000005</c:v>
                </c:pt>
                <c:pt idx="50">
                  <c:v>0</c:v>
                </c:pt>
                <c:pt idx="51">
                  <c:v>0</c:v>
                </c:pt>
                <c:pt idx="52">
                  <c:v>1289.4598750000005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1289.4598750000005</c:v>
                </c:pt>
                <c:pt idx="59">
                  <c:v>0</c:v>
                </c:pt>
                <c:pt idx="60">
                  <c:v>0</c:v>
                </c:pt>
                <c:pt idx="61">
                  <c:v>1289.4598750000005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1289.4598750000005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1289.4598750000005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911.71037499999954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1289.4598750000005</c:v>
                </c:pt>
                <c:pt idx="97">
                  <c:v>1289.4598750000005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B74A-4B68-8A68-8FE559B53F6D}"/>
            </c:ext>
          </c:extLst>
        </c:ser>
        <c:ser>
          <c:idx val="21"/>
          <c:order val="21"/>
          <c:tx>
            <c:strRef>
              <c:f>Hoja1!$V$6:$V$8</c:f>
              <c:strCache>
                <c:ptCount val="3"/>
                <c:pt idx="0">
                  <c:v>Otras Retenciones </c:v>
                </c:pt>
                <c:pt idx="1">
                  <c:v>Saldos a favor</c:v>
                </c:pt>
              </c:strCache>
            </c:strRef>
          </c:tx>
          <c:spPr>
            <a:solidFill>
              <a:schemeClr val="accent4">
                <a:lumMod val="80000"/>
              </a:schemeClr>
            </a:solidFill>
            <a:ln>
              <a:noFill/>
            </a:ln>
            <a:effectLst/>
          </c:spPr>
          <c:invertIfNegative val="0"/>
          <c:val>
            <c:numRef>
              <c:f>Hoja1!$V$9:$V$106</c:f>
              <c:numCache>
                <c:formatCode>#,##0.00</c:formatCode>
                <c:ptCount val="98"/>
              </c:numCache>
            </c:numRef>
          </c:val>
          <c:extLst>
            <c:ext xmlns:c16="http://schemas.microsoft.com/office/drawing/2014/chart" uri="{C3380CC4-5D6E-409C-BE32-E72D297353CC}">
              <c16:uniqueId val="{00000015-B74A-4B68-8A68-8FE559B53F6D}"/>
            </c:ext>
          </c:extLst>
        </c:ser>
        <c:ser>
          <c:idx val="22"/>
          <c:order val="22"/>
          <c:tx>
            <c:strRef>
              <c:f>Hoja1!$W$6:$W$8</c:f>
              <c:strCache>
                <c:ptCount val="3"/>
                <c:pt idx="0">
                  <c:v>Otras Retenciones </c:v>
                </c:pt>
                <c:pt idx="1">
                  <c:v>Total de Descuentos</c:v>
                </c:pt>
              </c:strCache>
            </c:strRef>
          </c:tx>
          <c:spPr>
            <a:solidFill>
              <a:schemeClr val="accent5">
                <a:lumMod val="80000"/>
              </a:schemeClr>
            </a:solidFill>
            <a:ln>
              <a:noFill/>
            </a:ln>
            <a:effectLst/>
          </c:spPr>
          <c:invertIfNegative val="0"/>
          <c:val>
            <c:numRef>
              <c:f>Hoja1!$W$9:$W$106</c:f>
              <c:numCache>
                <c:formatCode>#,##0.00</c:formatCode>
                <c:ptCount val="98"/>
                <c:pt idx="0">
                  <c:v>75972.759791666671</c:v>
                </c:pt>
                <c:pt idx="1">
                  <c:v>60219.487291666679</c:v>
                </c:pt>
                <c:pt idx="2">
                  <c:v>61153.929791666676</c:v>
                </c:pt>
                <c:pt idx="3">
                  <c:v>72755.64979166667</c:v>
                </c:pt>
                <c:pt idx="4">
                  <c:v>46165.262291666666</c:v>
                </c:pt>
                <c:pt idx="5">
                  <c:v>34263.497291666667</c:v>
                </c:pt>
                <c:pt idx="6">
                  <c:v>41439.527291666665</c:v>
                </c:pt>
                <c:pt idx="7">
                  <c:v>33931.984791666669</c:v>
                </c:pt>
                <c:pt idx="8">
                  <c:v>22700.039791666666</c:v>
                </c:pt>
                <c:pt idx="9">
                  <c:v>29085.632291666665</c:v>
                </c:pt>
                <c:pt idx="10">
                  <c:v>14548.29</c:v>
                </c:pt>
                <c:pt idx="11">
                  <c:v>8062.7598333333335</c:v>
                </c:pt>
                <c:pt idx="12">
                  <c:v>17080.792291666665</c:v>
                </c:pt>
                <c:pt idx="13">
                  <c:v>8808.0472916666658</c:v>
                </c:pt>
                <c:pt idx="14">
                  <c:v>9417.7618333333321</c:v>
                </c:pt>
                <c:pt idx="15">
                  <c:v>14826.827291666665</c:v>
                </c:pt>
                <c:pt idx="16">
                  <c:v>23124.927291666667</c:v>
                </c:pt>
                <c:pt idx="17">
                  <c:v>13288.832291666668</c:v>
                </c:pt>
                <c:pt idx="18">
                  <c:v>8741.4897916666687</c:v>
                </c:pt>
                <c:pt idx="19">
                  <c:v>19685.827291666665</c:v>
                </c:pt>
                <c:pt idx="20">
                  <c:v>12230.437291666667</c:v>
                </c:pt>
                <c:pt idx="21">
                  <c:v>20433.57</c:v>
                </c:pt>
                <c:pt idx="22">
                  <c:v>10265.597291666665</c:v>
                </c:pt>
                <c:pt idx="23">
                  <c:v>9184.3372916666667</c:v>
                </c:pt>
                <c:pt idx="24">
                  <c:v>9236.5072916666668</c:v>
                </c:pt>
                <c:pt idx="25">
                  <c:v>8783.3172916666663</c:v>
                </c:pt>
                <c:pt idx="26">
                  <c:v>17374.494791666668</c:v>
                </c:pt>
                <c:pt idx="27">
                  <c:v>12874.517291666667</c:v>
                </c:pt>
                <c:pt idx="28">
                  <c:v>12906.892291666667</c:v>
                </c:pt>
                <c:pt idx="29">
                  <c:v>14104.174791666668</c:v>
                </c:pt>
                <c:pt idx="30">
                  <c:v>2260.7498749999986</c:v>
                </c:pt>
                <c:pt idx="31">
                  <c:v>9231.3898749999989</c:v>
                </c:pt>
                <c:pt idx="32">
                  <c:v>2759.9598749999986</c:v>
                </c:pt>
                <c:pt idx="33">
                  <c:v>6428.1538333333319</c:v>
                </c:pt>
                <c:pt idx="34">
                  <c:v>6856.5148749999989</c:v>
                </c:pt>
                <c:pt idx="35">
                  <c:v>725.93</c:v>
                </c:pt>
                <c:pt idx="36">
                  <c:v>7476.1438333333317</c:v>
                </c:pt>
                <c:pt idx="37">
                  <c:v>5135.0098333333326</c:v>
                </c:pt>
                <c:pt idx="38">
                  <c:v>7722.8698333333332</c:v>
                </c:pt>
                <c:pt idx="39">
                  <c:v>12996.859833333332</c:v>
                </c:pt>
                <c:pt idx="40">
                  <c:v>5700.8718333333336</c:v>
                </c:pt>
                <c:pt idx="41">
                  <c:v>19716.704791666667</c:v>
                </c:pt>
                <c:pt idx="42">
                  <c:v>8924.5772916666665</c:v>
                </c:pt>
                <c:pt idx="43">
                  <c:v>7525.9372916666662</c:v>
                </c:pt>
                <c:pt idx="44">
                  <c:v>2370.5</c:v>
                </c:pt>
                <c:pt idx="45">
                  <c:v>125</c:v>
                </c:pt>
                <c:pt idx="46">
                  <c:v>4886.43</c:v>
                </c:pt>
                <c:pt idx="47">
                  <c:v>11242.880000000001</c:v>
                </c:pt>
                <c:pt idx="48">
                  <c:v>1860.6998750000005</c:v>
                </c:pt>
                <c:pt idx="49">
                  <c:v>2393.0798750000004</c:v>
                </c:pt>
                <c:pt idx="50">
                  <c:v>125</c:v>
                </c:pt>
                <c:pt idx="51">
                  <c:v>125</c:v>
                </c:pt>
                <c:pt idx="52">
                  <c:v>1909.1098750000006</c:v>
                </c:pt>
                <c:pt idx="53">
                  <c:v>125</c:v>
                </c:pt>
                <c:pt idx="54">
                  <c:v>125</c:v>
                </c:pt>
                <c:pt idx="55">
                  <c:v>125</c:v>
                </c:pt>
                <c:pt idx="56">
                  <c:v>534</c:v>
                </c:pt>
                <c:pt idx="57">
                  <c:v>625</c:v>
                </c:pt>
                <c:pt idx="58">
                  <c:v>2427.1298750000005</c:v>
                </c:pt>
                <c:pt idx="59">
                  <c:v>125</c:v>
                </c:pt>
                <c:pt idx="60">
                  <c:v>1755.64</c:v>
                </c:pt>
                <c:pt idx="61">
                  <c:v>1414.4598750000005</c:v>
                </c:pt>
                <c:pt idx="62">
                  <c:v>1540.6</c:v>
                </c:pt>
                <c:pt idx="63">
                  <c:v>1960.84</c:v>
                </c:pt>
                <c:pt idx="64">
                  <c:v>2745</c:v>
                </c:pt>
                <c:pt idx="65">
                  <c:v>3275.1898750000005</c:v>
                </c:pt>
                <c:pt idx="66">
                  <c:v>948.22</c:v>
                </c:pt>
                <c:pt idx="67">
                  <c:v>2159.5699999999997</c:v>
                </c:pt>
                <c:pt idx="68">
                  <c:v>7541.3600000000006</c:v>
                </c:pt>
                <c:pt idx="70">
                  <c:v>2125</c:v>
                </c:pt>
                <c:pt idx="71">
                  <c:v>625</c:v>
                </c:pt>
                <c:pt idx="72">
                  <c:v>125</c:v>
                </c:pt>
                <c:pt idx="73">
                  <c:v>4198.6900000000005</c:v>
                </c:pt>
                <c:pt idx="74">
                  <c:v>125</c:v>
                </c:pt>
                <c:pt idx="75">
                  <c:v>20547.309999999998</c:v>
                </c:pt>
                <c:pt idx="76">
                  <c:v>2250.4899999999998</c:v>
                </c:pt>
                <c:pt idx="77">
                  <c:v>1263.06</c:v>
                </c:pt>
                <c:pt idx="78">
                  <c:v>125</c:v>
                </c:pt>
                <c:pt idx="79">
                  <c:v>125</c:v>
                </c:pt>
                <c:pt idx="80">
                  <c:v>125</c:v>
                </c:pt>
                <c:pt idx="81">
                  <c:v>6116.65</c:v>
                </c:pt>
                <c:pt idx="82">
                  <c:v>7065.97</c:v>
                </c:pt>
                <c:pt idx="83">
                  <c:v>2921.05</c:v>
                </c:pt>
                <c:pt idx="84">
                  <c:v>2225.16</c:v>
                </c:pt>
                <c:pt idx="85">
                  <c:v>1036.7103749999997</c:v>
                </c:pt>
                <c:pt idx="86">
                  <c:v>1422.28</c:v>
                </c:pt>
                <c:pt idx="87">
                  <c:v>2125</c:v>
                </c:pt>
                <c:pt idx="88">
                  <c:v>2125</c:v>
                </c:pt>
                <c:pt idx="89">
                  <c:v>125</c:v>
                </c:pt>
                <c:pt idx="90">
                  <c:v>125</c:v>
                </c:pt>
                <c:pt idx="91">
                  <c:v>321.39999999999998</c:v>
                </c:pt>
                <c:pt idx="92">
                  <c:v>205.05</c:v>
                </c:pt>
                <c:pt idx="93">
                  <c:v>125</c:v>
                </c:pt>
                <c:pt idx="94">
                  <c:v>181</c:v>
                </c:pt>
                <c:pt idx="95">
                  <c:v>125</c:v>
                </c:pt>
                <c:pt idx="96">
                  <c:v>1414.4598750000005</c:v>
                </c:pt>
                <c:pt idx="97">
                  <c:v>1414.4598750000005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B74A-4B68-8A68-8FE559B53F6D}"/>
            </c:ext>
          </c:extLst>
        </c:ser>
        <c:ser>
          <c:idx val="23"/>
          <c:order val="23"/>
          <c:tx>
            <c:strRef>
              <c:f>Hoja1!$X$6:$X$8</c:f>
              <c:strCache>
                <c:ptCount val="3"/>
                <c:pt idx="0">
                  <c:v>Total Retenciones y Aportes s.s</c:v>
                </c:pt>
                <c:pt idx="1">
                  <c:v>Deducción Empleado</c:v>
                </c:pt>
              </c:strCache>
            </c:strRef>
          </c:tx>
          <c:spPr>
            <a:solidFill>
              <a:schemeClr val="accent6">
                <a:lumMod val="80000"/>
              </a:schemeClr>
            </a:solidFill>
            <a:ln>
              <a:noFill/>
            </a:ln>
            <a:effectLst/>
          </c:spPr>
          <c:invertIfNegative val="0"/>
          <c:val>
            <c:numRef>
              <c:f>Hoja1!$X$9:$X$106</c:f>
              <c:numCache>
                <c:formatCode>#,##0.00</c:formatCode>
                <c:ptCount val="98"/>
                <c:pt idx="0">
                  <c:v>15855.91</c:v>
                </c:pt>
                <c:pt idx="1">
                  <c:v>13553.8</c:v>
                </c:pt>
                <c:pt idx="2">
                  <c:v>15131.23</c:v>
                </c:pt>
                <c:pt idx="3">
                  <c:v>14985.59</c:v>
                </c:pt>
                <c:pt idx="4">
                  <c:v>10253.299999999999</c:v>
                </c:pt>
                <c:pt idx="5">
                  <c:v>13408.16</c:v>
                </c:pt>
                <c:pt idx="6">
                  <c:v>9822.7999999999993</c:v>
                </c:pt>
                <c:pt idx="7">
                  <c:v>10737.93</c:v>
                </c:pt>
                <c:pt idx="8">
                  <c:v>9851.43</c:v>
                </c:pt>
                <c:pt idx="9">
                  <c:v>8569.5</c:v>
                </c:pt>
                <c:pt idx="10">
                  <c:v>7251.0300000000007</c:v>
                </c:pt>
                <c:pt idx="11">
                  <c:v>3546</c:v>
                </c:pt>
                <c:pt idx="12">
                  <c:v>10010.460000000001</c:v>
                </c:pt>
                <c:pt idx="13">
                  <c:v>4728</c:v>
                </c:pt>
                <c:pt idx="14">
                  <c:v>9460.2900000000009</c:v>
                </c:pt>
                <c:pt idx="15">
                  <c:v>8769.36</c:v>
                </c:pt>
                <c:pt idx="16">
                  <c:v>8769.36</c:v>
                </c:pt>
                <c:pt idx="17">
                  <c:v>5614.5</c:v>
                </c:pt>
                <c:pt idx="18">
                  <c:v>6305.43</c:v>
                </c:pt>
                <c:pt idx="19">
                  <c:v>7683</c:v>
                </c:pt>
                <c:pt idx="20">
                  <c:v>5910</c:v>
                </c:pt>
                <c:pt idx="21">
                  <c:v>6305.43</c:v>
                </c:pt>
                <c:pt idx="22">
                  <c:v>8769.36</c:v>
                </c:pt>
                <c:pt idx="23">
                  <c:v>4728</c:v>
                </c:pt>
                <c:pt idx="24">
                  <c:v>4728</c:v>
                </c:pt>
                <c:pt idx="25">
                  <c:v>4728</c:v>
                </c:pt>
                <c:pt idx="26">
                  <c:v>7191.93</c:v>
                </c:pt>
                <c:pt idx="27">
                  <c:v>4728</c:v>
                </c:pt>
                <c:pt idx="28">
                  <c:v>5614.5</c:v>
                </c:pt>
                <c:pt idx="29">
                  <c:v>7191.93</c:v>
                </c:pt>
                <c:pt idx="30">
                  <c:v>2836.8</c:v>
                </c:pt>
                <c:pt idx="31">
                  <c:v>2836.8</c:v>
                </c:pt>
                <c:pt idx="32">
                  <c:v>2836.8</c:v>
                </c:pt>
                <c:pt idx="33">
                  <c:v>5123.43</c:v>
                </c:pt>
                <c:pt idx="34">
                  <c:v>3132.3</c:v>
                </c:pt>
                <c:pt idx="35">
                  <c:v>1891.1999999999998</c:v>
                </c:pt>
                <c:pt idx="36">
                  <c:v>5123.43</c:v>
                </c:pt>
                <c:pt idx="37">
                  <c:v>3546</c:v>
                </c:pt>
                <c:pt idx="38">
                  <c:v>3546</c:v>
                </c:pt>
                <c:pt idx="39">
                  <c:v>3841.5</c:v>
                </c:pt>
                <c:pt idx="40">
                  <c:v>8869.2900000000009</c:v>
                </c:pt>
                <c:pt idx="41">
                  <c:v>8964.93</c:v>
                </c:pt>
                <c:pt idx="42">
                  <c:v>4728</c:v>
                </c:pt>
                <c:pt idx="43">
                  <c:v>4728</c:v>
                </c:pt>
                <c:pt idx="44">
                  <c:v>2127.6000000000004</c:v>
                </c:pt>
                <c:pt idx="45">
                  <c:v>2127.6000000000004</c:v>
                </c:pt>
                <c:pt idx="46">
                  <c:v>5282.4600000000009</c:v>
                </c:pt>
                <c:pt idx="47">
                  <c:v>2127.6000000000004</c:v>
                </c:pt>
                <c:pt idx="48">
                  <c:v>2718.6000000000004</c:v>
                </c:pt>
                <c:pt idx="49">
                  <c:v>2718.6000000000004</c:v>
                </c:pt>
                <c:pt idx="50">
                  <c:v>2127.6000000000004</c:v>
                </c:pt>
                <c:pt idx="51">
                  <c:v>3705.0300000000007</c:v>
                </c:pt>
                <c:pt idx="52">
                  <c:v>2718.6000000000004</c:v>
                </c:pt>
                <c:pt idx="53">
                  <c:v>1536.6</c:v>
                </c:pt>
                <c:pt idx="54">
                  <c:v>1773</c:v>
                </c:pt>
                <c:pt idx="55">
                  <c:v>1773</c:v>
                </c:pt>
                <c:pt idx="56">
                  <c:v>1773</c:v>
                </c:pt>
                <c:pt idx="57">
                  <c:v>1773</c:v>
                </c:pt>
                <c:pt idx="58">
                  <c:v>2718.6000000000004</c:v>
                </c:pt>
                <c:pt idx="59">
                  <c:v>2127.6000000000004</c:v>
                </c:pt>
                <c:pt idx="60">
                  <c:v>2127.6000000000004</c:v>
                </c:pt>
                <c:pt idx="61">
                  <c:v>2718.6000000000004</c:v>
                </c:pt>
                <c:pt idx="62">
                  <c:v>1773</c:v>
                </c:pt>
                <c:pt idx="63">
                  <c:v>3705.0300000000007</c:v>
                </c:pt>
                <c:pt idx="64">
                  <c:v>2127.6000000000004</c:v>
                </c:pt>
                <c:pt idx="65">
                  <c:v>2718.6000000000004</c:v>
                </c:pt>
                <c:pt idx="66">
                  <c:v>2127.6000000000004</c:v>
                </c:pt>
                <c:pt idx="67">
                  <c:v>5282.4600000000009</c:v>
                </c:pt>
                <c:pt idx="68">
                  <c:v>2127.6000000000004</c:v>
                </c:pt>
                <c:pt idx="69">
                  <c:v>2718.6000000000004</c:v>
                </c:pt>
                <c:pt idx="70">
                  <c:v>1773</c:v>
                </c:pt>
                <c:pt idx="71">
                  <c:v>3350.4300000000003</c:v>
                </c:pt>
                <c:pt idx="72">
                  <c:v>1182</c:v>
                </c:pt>
                <c:pt idx="73">
                  <c:v>1773</c:v>
                </c:pt>
                <c:pt idx="74">
                  <c:v>1773</c:v>
                </c:pt>
                <c:pt idx="75">
                  <c:v>2068.5</c:v>
                </c:pt>
                <c:pt idx="76">
                  <c:v>1477.5</c:v>
                </c:pt>
                <c:pt idx="77">
                  <c:v>1477.5</c:v>
                </c:pt>
                <c:pt idx="78">
                  <c:v>886.5</c:v>
                </c:pt>
                <c:pt idx="79">
                  <c:v>886.5</c:v>
                </c:pt>
                <c:pt idx="80">
                  <c:v>1477.5</c:v>
                </c:pt>
                <c:pt idx="81">
                  <c:v>1477.5</c:v>
                </c:pt>
                <c:pt idx="82">
                  <c:v>1477.5</c:v>
                </c:pt>
                <c:pt idx="83">
                  <c:v>1773</c:v>
                </c:pt>
                <c:pt idx="84">
                  <c:v>1477.5</c:v>
                </c:pt>
                <c:pt idx="85">
                  <c:v>4236.93</c:v>
                </c:pt>
                <c:pt idx="86">
                  <c:v>1773</c:v>
                </c:pt>
                <c:pt idx="87">
                  <c:v>1773</c:v>
                </c:pt>
                <c:pt idx="88">
                  <c:v>1477.5</c:v>
                </c:pt>
                <c:pt idx="89">
                  <c:v>3114.0299999999997</c:v>
                </c:pt>
                <c:pt idx="90">
                  <c:v>1536.6</c:v>
                </c:pt>
                <c:pt idx="91">
                  <c:v>1536.6</c:v>
                </c:pt>
                <c:pt idx="92">
                  <c:v>1536.6</c:v>
                </c:pt>
                <c:pt idx="93">
                  <c:v>1773</c:v>
                </c:pt>
                <c:pt idx="94">
                  <c:v>2127.6000000000004</c:v>
                </c:pt>
                <c:pt idx="95">
                  <c:v>1773</c:v>
                </c:pt>
                <c:pt idx="96">
                  <c:v>2718.6000000000004</c:v>
                </c:pt>
                <c:pt idx="97">
                  <c:v>2718.6000000000004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B74A-4B68-8A68-8FE559B53F6D}"/>
            </c:ext>
          </c:extLst>
        </c:ser>
        <c:ser>
          <c:idx val="24"/>
          <c:order val="24"/>
          <c:tx>
            <c:strRef>
              <c:f>Hoja1!$Y$6:$Y$8</c:f>
              <c:strCache>
                <c:ptCount val="3"/>
                <c:pt idx="0">
                  <c:v>Total Retenciones y Aportes s.s</c:v>
                </c:pt>
                <c:pt idx="1">
                  <c:v>Aportes
Patronal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val>
            <c:numRef>
              <c:f>Hoja1!$Y$9:$Y$106</c:f>
              <c:numCache>
                <c:formatCode>#,##0.00</c:formatCode>
                <c:ptCount val="98"/>
                <c:pt idx="0">
                  <c:v>34622.86</c:v>
                </c:pt>
                <c:pt idx="1">
                  <c:v>32830.11</c:v>
                </c:pt>
                <c:pt idx="2">
                  <c:v>32830.11</c:v>
                </c:pt>
                <c:pt idx="3">
                  <c:v>24665.11</c:v>
                </c:pt>
                <c:pt idx="4">
                  <c:v>24665.11</c:v>
                </c:pt>
                <c:pt idx="5">
                  <c:v>24665.11</c:v>
                </c:pt>
                <c:pt idx="6">
                  <c:v>23600.11</c:v>
                </c:pt>
                <c:pt idx="7">
                  <c:v>21994.5</c:v>
                </c:pt>
                <c:pt idx="8">
                  <c:v>19866</c:v>
                </c:pt>
                <c:pt idx="9">
                  <c:v>20575.5</c:v>
                </c:pt>
                <c:pt idx="10">
                  <c:v>13622.4</c:v>
                </c:pt>
                <c:pt idx="11">
                  <c:v>8514</c:v>
                </c:pt>
                <c:pt idx="12">
                  <c:v>16460.400000000001</c:v>
                </c:pt>
                <c:pt idx="13">
                  <c:v>11352</c:v>
                </c:pt>
                <c:pt idx="14">
                  <c:v>11352</c:v>
                </c:pt>
                <c:pt idx="15">
                  <c:v>13480.5</c:v>
                </c:pt>
                <c:pt idx="16">
                  <c:v>14196.05</c:v>
                </c:pt>
                <c:pt idx="17">
                  <c:v>13480.5</c:v>
                </c:pt>
                <c:pt idx="18">
                  <c:v>11352</c:v>
                </c:pt>
                <c:pt idx="19">
                  <c:v>18447</c:v>
                </c:pt>
                <c:pt idx="20">
                  <c:v>14190</c:v>
                </c:pt>
                <c:pt idx="21">
                  <c:v>11352</c:v>
                </c:pt>
                <c:pt idx="22">
                  <c:v>13480.5</c:v>
                </c:pt>
                <c:pt idx="23">
                  <c:v>11352</c:v>
                </c:pt>
                <c:pt idx="24">
                  <c:v>11352</c:v>
                </c:pt>
                <c:pt idx="25">
                  <c:v>11352</c:v>
                </c:pt>
                <c:pt idx="26">
                  <c:v>13480.5</c:v>
                </c:pt>
                <c:pt idx="27">
                  <c:v>11352</c:v>
                </c:pt>
                <c:pt idx="28">
                  <c:v>13480.5</c:v>
                </c:pt>
                <c:pt idx="29">
                  <c:v>13480.5</c:v>
                </c:pt>
                <c:pt idx="30">
                  <c:v>6811.2</c:v>
                </c:pt>
                <c:pt idx="31">
                  <c:v>6811.2</c:v>
                </c:pt>
                <c:pt idx="32">
                  <c:v>6811.2</c:v>
                </c:pt>
                <c:pt idx="33">
                  <c:v>8514</c:v>
                </c:pt>
                <c:pt idx="34">
                  <c:v>7520.7</c:v>
                </c:pt>
                <c:pt idx="35">
                  <c:v>4540.8</c:v>
                </c:pt>
                <c:pt idx="36">
                  <c:v>8514</c:v>
                </c:pt>
                <c:pt idx="37">
                  <c:v>8514</c:v>
                </c:pt>
                <c:pt idx="38">
                  <c:v>8514</c:v>
                </c:pt>
                <c:pt idx="39">
                  <c:v>9223.5</c:v>
                </c:pt>
                <c:pt idx="40">
                  <c:v>9933</c:v>
                </c:pt>
                <c:pt idx="41">
                  <c:v>17737.5</c:v>
                </c:pt>
                <c:pt idx="42">
                  <c:v>11352</c:v>
                </c:pt>
                <c:pt idx="43">
                  <c:v>11352</c:v>
                </c:pt>
                <c:pt idx="44">
                  <c:v>5108.3999999999996</c:v>
                </c:pt>
                <c:pt idx="45">
                  <c:v>5108.3999999999996</c:v>
                </c:pt>
                <c:pt idx="46">
                  <c:v>5108.3999999999996</c:v>
                </c:pt>
                <c:pt idx="47">
                  <c:v>5108.3999999999996</c:v>
                </c:pt>
                <c:pt idx="48">
                  <c:v>6527.4</c:v>
                </c:pt>
                <c:pt idx="49">
                  <c:v>6527.4</c:v>
                </c:pt>
                <c:pt idx="50">
                  <c:v>5108.3999999999996</c:v>
                </c:pt>
                <c:pt idx="51">
                  <c:v>5108.3999999999996</c:v>
                </c:pt>
                <c:pt idx="52">
                  <c:v>6527.4</c:v>
                </c:pt>
                <c:pt idx="53">
                  <c:v>3689.3999999999996</c:v>
                </c:pt>
                <c:pt idx="54">
                  <c:v>4257</c:v>
                </c:pt>
                <c:pt idx="55">
                  <c:v>4257</c:v>
                </c:pt>
                <c:pt idx="56">
                  <c:v>4257</c:v>
                </c:pt>
                <c:pt idx="57">
                  <c:v>4257</c:v>
                </c:pt>
                <c:pt idx="58">
                  <c:v>6527.4</c:v>
                </c:pt>
                <c:pt idx="59">
                  <c:v>5108.3999999999996</c:v>
                </c:pt>
                <c:pt idx="60">
                  <c:v>5108.3999999999996</c:v>
                </c:pt>
                <c:pt idx="61">
                  <c:v>6527.4</c:v>
                </c:pt>
                <c:pt idx="62">
                  <c:v>4257</c:v>
                </c:pt>
                <c:pt idx="63">
                  <c:v>5108.3999999999996</c:v>
                </c:pt>
                <c:pt idx="64">
                  <c:v>5108.3999999999996</c:v>
                </c:pt>
                <c:pt idx="65">
                  <c:v>6527.4</c:v>
                </c:pt>
                <c:pt idx="66">
                  <c:v>5108.3999999999996</c:v>
                </c:pt>
                <c:pt idx="67">
                  <c:v>5108.3999999999996</c:v>
                </c:pt>
                <c:pt idx="68">
                  <c:v>5108.3999999999996</c:v>
                </c:pt>
                <c:pt idx="69">
                  <c:v>6527.4</c:v>
                </c:pt>
                <c:pt idx="70">
                  <c:v>4257</c:v>
                </c:pt>
                <c:pt idx="71">
                  <c:v>4257</c:v>
                </c:pt>
                <c:pt idx="72">
                  <c:v>3547.5</c:v>
                </c:pt>
                <c:pt idx="73">
                  <c:v>4257</c:v>
                </c:pt>
                <c:pt idx="74">
                  <c:v>4257</c:v>
                </c:pt>
                <c:pt idx="75">
                  <c:v>4966.5</c:v>
                </c:pt>
                <c:pt idx="76">
                  <c:v>3547.5</c:v>
                </c:pt>
                <c:pt idx="77">
                  <c:v>3547.5</c:v>
                </c:pt>
                <c:pt idx="78">
                  <c:v>2128.5</c:v>
                </c:pt>
                <c:pt idx="79">
                  <c:v>2128.5</c:v>
                </c:pt>
                <c:pt idx="80">
                  <c:v>3547.5</c:v>
                </c:pt>
                <c:pt idx="81">
                  <c:v>3547.5</c:v>
                </c:pt>
                <c:pt idx="82">
                  <c:v>3547.5</c:v>
                </c:pt>
                <c:pt idx="83">
                  <c:v>4257</c:v>
                </c:pt>
                <c:pt idx="84">
                  <c:v>3547.5</c:v>
                </c:pt>
                <c:pt idx="85">
                  <c:v>6385.5</c:v>
                </c:pt>
                <c:pt idx="86">
                  <c:v>4257</c:v>
                </c:pt>
                <c:pt idx="87">
                  <c:v>4257</c:v>
                </c:pt>
                <c:pt idx="88">
                  <c:v>3547.5</c:v>
                </c:pt>
                <c:pt idx="89">
                  <c:v>3689.3999999999996</c:v>
                </c:pt>
                <c:pt idx="90">
                  <c:v>3689.3999999999996</c:v>
                </c:pt>
                <c:pt idx="91">
                  <c:v>3689.3999999999996</c:v>
                </c:pt>
                <c:pt idx="92">
                  <c:v>3689.3999999999996</c:v>
                </c:pt>
                <c:pt idx="93">
                  <c:v>4257</c:v>
                </c:pt>
                <c:pt idx="94">
                  <c:v>5108.3999999999996</c:v>
                </c:pt>
                <c:pt idx="95">
                  <c:v>4257</c:v>
                </c:pt>
                <c:pt idx="96">
                  <c:v>6527.4</c:v>
                </c:pt>
                <c:pt idx="97">
                  <c:v>6527.4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B74A-4B68-8A68-8FE559B53F6D}"/>
            </c:ext>
          </c:extLst>
        </c:ser>
        <c:ser>
          <c:idx val="25"/>
          <c:order val="25"/>
          <c:tx>
            <c:strRef>
              <c:f>Hoja1!$Z$6:$Z$8</c:f>
              <c:strCache>
                <c:ptCount val="3"/>
                <c:pt idx="0">
                  <c:v>Total Retenciones y Aportes s.s</c:v>
                </c:pt>
                <c:pt idx="1">
                  <c:v>Sueldo Neto
(RD$)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val>
            <c:numRef>
              <c:f>Hoja1!$Z$9:$Z$106</c:f>
              <c:numCache>
                <c:formatCode>#,##0.00</c:formatCode>
                <c:ptCount val="98"/>
                <c:pt idx="0">
                  <c:v>268171.33020833333</c:v>
                </c:pt>
                <c:pt idx="1">
                  <c:v>226226.71270833333</c:v>
                </c:pt>
                <c:pt idx="2">
                  <c:v>223714.84020833333</c:v>
                </c:pt>
                <c:pt idx="3">
                  <c:v>97258.760208333333</c:v>
                </c:pt>
                <c:pt idx="4">
                  <c:v>128581.43770833334</c:v>
                </c:pt>
                <c:pt idx="5">
                  <c:v>137328.34270833334</c:v>
                </c:pt>
                <c:pt idx="6">
                  <c:v>118737.67270833334</c:v>
                </c:pt>
                <c:pt idx="7">
                  <c:v>110330.08520833333</c:v>
                </c:pt>
                <c:pt idx="8">
                  <c:v>107448.53020833334</c:v>
                </c:pt>
                <c:pt idx="9">
                  <c:v>107344.86770833333</c:v>
                </c:pt>
                <c:pt idx="10">
                  <c:v>74200.679999999993</c:v>
                </c:pt>
                <c:pt idx="11">
                  <c:v>48391.24016666667</c:v>
                </c:pt>
                <c:pt idx="12">
                  <c:v>88908.747708333336</c:v>
                </c:pt>
                <c:pt idx="13">
                  <c:v>66463.952708333338</c:v>
                </c:pt>
                <c:pt idx="14">
                  <c:v>61121.948166666669</c:v>
                </c:pt>
                <c:pt idx="15">
                  <c:v>71403.812708333338</c:v>
                </c:pt>
                <c:pt idx="16">
                  <c:v>63105.712708333333</c:v>
                </c:pt>
                <c:pt idx="17">
                  <c:v>76096.667708333334</c:v>
                </c:pt>
                <c:pt idx="18">
                  <c:v>64953.080208333333</c:v>
                </c:pt>
                <c:pt idx="19">
                  <c:v>102631.17270833334</c:v>
                </c:pt>
                <c:pt idx="20">
                  <c:v>81859.562708333338</c:v>
                </c:pt>
                <c:pt idx="21">
                  <c:v>53261</c:v>
                </c:pt>
                <c:pt idx="22">
                  <c:v>75965.042708333334</c:v>
                </c:pt>
                <c:pt idx="23">
                  <c:v>66087.66270833333</c:v>
                </c:pt>
                <c:pt idx="24">
                  <c:v>66035.492708333331</c:v>
                </c:pt>
                <c:pt idx="25">
                  <c:v>66488.682708333334</c:v>
                </c:pt>
                <c:pt idx="26">
                  <c:v>70433.575208333335</c:v>
                </c:pt>
                <c:pt idx="27">
                  <c:v>62397.482708333337</c:v>
                </c:pt>
                <c:pt idx="28">
                  <c:v>76478.607708333337</c:v>
                </c:pt>
                <c:pt idx="29">
                  <c:v>73703.895208333328</c:v>
                </c:pt>
                <c:pt idx="30">
                  <c:v>42902.450125000003</c:v>
                </c:pt>
                <c:pt idx="31">
                  <c:v>35931.810125000004</c:v>
                </c:pt>
                <c:pt idx="32">
                  <c:v>42403.240125000004</c:v>
                </c:pt>
                <c:pt idx="33">
                  <c:v>48448.41616666667</c:v>
                </c:pt>
                <c:pt idx="34">
                  <c:v>43011.185125000004</c:v>
                </c:pt>
                <c:pt idx="35">
                  <c:v>29382.87</c:v>
                </c:pt>
                <c:pt idx="36">
                  <c:v>47400.426166666672</c:v>
                </c:pt>
                <c:pt idx="37">
                  <c:v>51318.99016666667</c:v>
                </c:pt>
                <c:pt idx="38">
                  <c:v>48731.13016666667</c:v>
                </c:pt>
                <c:pt idx="39">
                  <c:v>48161.640166666664</c:v>
                </c:pt>
                <c:pt idx="40">
                  <c:v>55429.838166666668</c:v>
                </c:pt>
                <c:pt idx="41">
                  <c:v>96318.365208333329</c:v>
                </c:pt>
                <c:pt idx="42">
                  <c:v>66347.422708333339</c:v>
                </c:pt>
                <c:pt idx="43">
                  <c:v>67746.062708333338</c:v>
                </c:pt>
                <c:pt idx="44">
                  <c:v>31501.9</c:v>
                </c:pt>
                <c:pt idx="45">
                  <c:v>33747.4</c:v>
                </c:pt>
                <c:pt idx="46">
                  <c:v>25831.11</c:v>
                </c:pt>
                <c:pt idx="47">
                  <c:v>22629.519999999997</c:v>
                </c:pt>
                <c:pt idx="48">
                  <c:v>41420.700125000003</c:v>
                </c:pt>
                <c:pt idx="49">
                  <c:v>40888.320124999998</c:v>
                </c:pt>
                <c:pt idx="50">
                  <c:v>33747.4</c:v>
                </c:pt>
                <c:pt idx="51">
                  <c:v>32169.97</c:v>
                </c:pt>
                <c:pt idx="52">
                  <c:v>41372.290125</c:v>
                </c:pt>
                <c:pt idx="53">
                  <c:v>24338.400000000001</c:v>
                </c:pt>
                <c:pt idx="54">
                  <c:v>28102</c:v>
                </c:pt>
                <c:pt idx="55">
                  <c:v>28102</c:v>
                </c:pt>
                <c:pt idx="56">
                  <c:v>27693</c:v>
                </c:pt>
                <c:pt idx="57">
                  <c:v>27602</c:v>
                </c:pt>
                <c:pt idx="58">
                  <c:v>40854.270124999995</c:v>
                </c:pt>
                <c:pt idx="59">
                  <c:v>33747.4</c:v>
                </c:pt>
                <c:pt idx="60">
                  <c:v>32116.76</c:v>
                </c:pt>
                <c:pt idx="61">
                  <c:v>41866.940125000001</c:v>
                </c:pt>
                <c:pt idx="62">
                  <c:v>26686.400000000001</c:v>
                </c:pt>
                <c:pt idx="63">
                  <c:v>30334.129999999997</c:v>
                </c:pt>
                <c:pt idx="64">
                  <c:v>31127.4</c:v>
                </c:pt>
                <c:pt idx="65">
                  <c:v>40006.210124999998</c:v>
                </c:pt>
                <c:pt idx="66">
                  <c:v>32924.18</c:v>
                </c:pt>
                <c:pt idx="67">
                  <c:v>28557.97</c:v>
                </c:pt>
                <c:pt idx="68">
                  <c:v>26331.040000000001</c:v>
                </c:pt>
                <c:pt idx="69">
                  <c:v>43281.4</c:v>
                </c:pt>
                <c:pt idx="70">
                  <c:v>26102</c:v>
                </c:pt>
                <c:pt idx="71">
                  <c:v>26024.57</c:v>
                </c:pt>
                <c:pt idx="72">
                  <c:v>23693</c:v>
                </c:pt>
                <c:pt idx="73">
                  <c:v>24028.309999999998</c:v>
                </c:pt>
                <c:pt idx="74">
                  <c:v>28102</c:v>
                </c:pt>
                <c:pt idx="75">
                  <c:v>12384.190000000002</c:v>
                </c:pt>
                <c:pt idx="76">
                  <c:v>21272.010000000002</c:v>
                </c:pt>
                <c:pt idx="77">
                  <c:v>22259.439999999999</c:v>
                </c:pt>
                <c:pt idx="78">
                  <c:v>13988.5</c:v>
                </c:pt>
                <c:pt idx="79">
                  <c:v>13988.5</c:v>
                </c:pt>
                <c:pt idx="80">
                  <c:v>23397.5</c:v>
                </c:pt>
                <c:pt idx="81">
                  <c:v>17405.849999999999</c:v>
                </c:pt>
                <c:pt idx="82">
                  <c:v>16456.53</c:v>
                </c:pt>
                <c:pt idx="83">
                  <c:v>25305.95</c:v>
                </c:pt>
                <c:pt idx="84">
                  <c:v>21297.34</c:v>
                </c:pt>
                <c:pt idx="85">
                  <c:v>39726.359624999997</c:v>
                </c:pt>
                <c:pt idx="86">
                  <c:v>26804.720000000001</c:v>
                </c:pt>
                <c:pt idx="87">
                  <c:v>26102</c:v>
                </c:pt>
                <c:pt idx="88">
                  <c:v>21397.5</c:v>
                </c:pt>
                <c:pt idx="89">
                  <c:v>22760.97</c:v>
                </c:pt>
                <c:pt idx="90">
                  <c:v>24338.400000000001</c:v>
                </c:pt>
                <c:pt idx="91">
                  <c:v>24142</c:v>
                </c:pt>
                <c:pt idx="92">
                  <c:v>24258.35</c:v>
                </c:pt>
                <c:pt idx="93">
                  <c:v>28102</c:v>
                </c:pt>
                <c:pt idx="94">
                  <c:v>33691.4</c:v>
                </c:pt>
                <c:pt idx="95">
                  <c:v>28102</c:v>
                </c:pt>
                <c:pt idx="96">
                  <c:v>41866.940125000001</c:v>
                </c:pt>
                <c:pt idx="97">
                  <c:v>41866.940125000001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B74A-4B68-8A68-8FE559B53F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79840080"/>
        <c:axId val="1979842160"/>
      </c:barChart>
      <c:catAx>
        <c:axId val="197984008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79842160"/>
        <c:crosses val="autoZero"/>
        <c:auto val="1"/>
        <c:lblAlgn val="ctr"/>
        <c:lblOffset val="100"/>
        <c:noMultiLvlLbl val="0"/>
      </c:catAx>
      <c:valAx>
        <c:axId val="197984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79840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09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77362" cy="6300482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238124</xdr:colOff>
      <xdr:row>0</xdr:row>
      <xdr:rowOff>95250</xdr:rowOff>
    </xdr:from>
    <xdr:to>
      <xdr:col>1</xdr:col>
      <xdr:colOff>1280304</xdr:colOff>
      <xdr:row>4</xdr:row>
      <xdr:rowOff>28575</xdr:rowOff>
    </xdr:to>
    <xdr:pic>
      <xdr:nvPicPr>
        <xdr:cNvPr id="2" name="2 Imagen" descr="Logo fondo blanco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l="7147" t="16017" r="7079" b="22511"/>
        <a:stretch>
          <a:fillRect/>
        </a:stretch>
      </xdr:blipFill>
      <xdr:spPr bwMode="auto">
        <a:xfrm>
          <a:off x="238124" y="95250"/>
          <a:ext cx="1623205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385"/>
  <sheetViews>
    <sheetView tabSelected="1" view="pageBreakPreview" topLeftCell="L1" zoomScaleNormal="100" zoomScaleSheetLayoutView="100" workbookViewId="0">
      <selection activeCell="AC113" sqref="AC113"/>
    </sheetView>
  </sheetViews>
  <sheetFormatPr baseColWidth="10" defaultRowHeight="15" x14ac:dyDescent="0.25"/>
  <cols>
    <col min="1" max="1" width="8.7109375" customWidth="1"/>
    <col min="2" max="2" width="53.28515625" style="2" bestFit="1" customWidth="1"/>
    <col min="3" max="3" width="13.85546875" style="7" bestFit="1" customWidth="1"/>
    <col min="4" max="4" width="69.5703125" style="2" bestFit="1" customWidth="1"/>
    <col min="5" max="5" width="45.5703125" style="23" bestFit="1" customWidth="1"/>
    <col min="6" max="6" width="47.85546875" style="2" bestFit="1" customWidth="1"/>
    <col min="7" max="7" width="16" style="4" bestFit="1" customWidth="1"/>
    <col min="8" max="8" width="16.5703125" bestFit="1" customWidth="1"/>
    <col min="9" max="10" width="14.140625" style="5" bestFit="1" customWidth="1"/>
    <col min="11" max="11" width="22.140625" style="5" bestFit="1" customWidth="1"/>
    <col min="12" max="13" width="14.140625" style="5" bestFit="1" customWidth="1"/>
    <col min="14" max="14" width="16.5703125" style="5" bestFit="1" customWidth="1"/>
    <col min="15" max="15" width="16" style="4" bestFit="1" customWidth="1"/>
    <col min="16" max="16" width="11.5703125" style="4" bestFit="1" customWidth="1"/>
    <col min="17" max="17" width="15.140625" style="39" bestFit="1" customWidth="1"/>
    <col min="18" max="18" width="11.7109375" style="5" bestFit="1" customWidth="1"/>
    <col min="19" max="19" width="19" style="4" bestFit="1" customWidth="1"/>
    <col min="20" max="20" width="16.5703125" style="4" bestFit="1" customWidth="1"/>
    <col min="21" max="21" width="17.42578125" style="4" bestFit="1" customWidth="1"/>
    <col min="22" max="22" width="11.28515625" style="4" bestFit="1" customWidth="1"/>
    <col min="23" max="23" width="14.42578125" style="4" customWidth="1"/>
    <col min="24" max="24" width="14.140625" style="19" customWidth="1"/>
    <col min="25" max="25" width="16.7109375" style="4" customWidth="1"/>
    <col min="26" max="26" width="16.28515625" style="4" bestFit="1" customWidth="1"/>
    <col min="27" max="80" width="11.42578125" style="6"/>
  </cols>
  <sheetData>
    <row r="1" spans="1:80" x14ac:dyDescent="0.25">
      <c r="A1" s="102"/>
      <c r="B1" s="103"/>
      <c r="C1" s="104"/>
      <c r="D1" s="103"/>
      <c r="E1" s="105"/>
      <c r="F1" s="103"/>
      <c r="G1" s="48"/>
      <c r="H1" s="102"/>
      <c r="I1" s="48"/>
      <c r="J1" s="48"/>
      <c r="K1" s="48"/>
      <c r="L1" s="48"/>
      <c r="M1" s="48"/>
      <c r="N1" s="48"/>
      <c r="O1" s="48"/>
      <c r="P1" s="48"/>
      <c r="R1" s="48"/>
      <c r="S1" s="48"/>
      <c r="T1" s="48"/>
      <c r="U1" s="48"/>
      <c r="V1" s="48"/>
      <c r="W1" s="48"/>
      <c r="X1" s="48"/>
      <c r="Y1" s="48"/>
      <c r="Z1" s="48"/>
    </row>
    <row r="2" spans="1:80" x14ac:dyDescent="0.25">
      <c r="A2" s="102"/>
      <c r="B2" s="103"/>
      <c r="C2" s="104"/>
      <c r="D2" s="103"/>
      <c r="E2" s="105"/>
      <c r="F2" s="103"/>
      <c r="G2" s="48"/>
      <c r="H2" s="102"/>
      <c r="I2" s="48"/>
      <c r="J2" s="48"/>
      <c r="K2" s="48"/>
      <c r="L2" s="48"/>
      <c r="M2" s="48"/>
      <c r="N2" s="48"/>
      <c r="O2" s="48"/>
      <c r="P2" s="48"/>
      <c r="R2" s="48"/>
      <c r="S2" s="48"/>
      <c r="T2" s="48"/>
      <c r="U2" s="48"/>
      <c r="V2" s="48"/>
      <c r="W2" s="48"/>
      <c r="X2" s="48"/>
      <c r="Y2" s="48"/>
      <c r="Z2" s="48"/>
    </row>
    <row r="3" spans="1:80" x14ac:dyDescent="0.25">
      <c r="A3" s="102"/>
      <c r="B3" s="103"/>
      <c r="C3" s="104"/>
      <c r="D3" s="103"/>
      <c r="E3" s="105"/>
      <c r="F3" s="103"/>
      <c r="G3" s="48"/>
      <c r="H3" s="102"/>
      <c r="I3" s="48"/>
      <c r="J3" s="48"/>
      <c r="K3" s="48"/>
      <c r="L3" s="48"/>
      <c r="M3" s="48"/>
      <c r="N3" s="48"/>
      <c r="O3" s="48"/>
      <c r="P3" s="48"/>
      <c r="R3" s="48"/>
      <c r="S3" s="48"/>
      <c r="T3" s="48"/>
      <c r="U3" s="48"/>
      <c r="V3" s="48"/>
      <c r="W3" s="48"/>
      <c r="X3" s="48"/>
      <c r="Y3" s="48"/>
      <c r="Z3" s="48"/>
    </row>
    <row r="4" spans="1:80" ht="37.5" customHeight="1" x14ac:dyDescent="0.25">
      <c r="A4" s="112" t="s">
        <v>144</v>
      </c>
      <c r="B4" s="113"/>
      <c r="C4" s="113"/>
      <c r="D4" s="113"/>
      <c r="E4" s="113"/>
      <c r="F4" s="113"/>
      <c r="G4" s="113"/>
      <c r="H4" s="113"/>
      <c r="I4" s="113"/>
      <c r="J4" s="113"/>
      <c r="K4" s="113"/>
      <c r="L4" s="113"/>
      <c r="M4" s="113"/>
      <c r="N4" s="113"/>
      <c r="O4" s="113"/>
      <c r="P4" s="113"/>
      <c r="Q4" s="113"/>
      <c r="R4" s="113"/>
      <c r="S4" s="113"/>
      <c r="T4" s="113"/>
      <c r="U4" s="113"/>
      <c r="V4" s="114"/>
      <c r="W4" s="114"/>
      <c r="X4" s="114"/>
      <c r="Y4" s="114"/>
      <c r="Z4" s="114"/>
    </row>
    <row r="5" spans="1:80" ht="18.75" x14ac:dyDescent="0.3">
      <c r="A5" s="49"/>
      <c r="B5" s="49"/>
      <c r="C5" s="49"/>
      <c r="D5" s="49"/>
      <c r="E5" s="50"/>
      <c r="F5" s="49"/>
      <c r="G5" s="49"/>
      <c r="H5" s="49"/>
      <c r="I5" s="51"/>
      <c r="J5" s="51"/>
      <c r="K5" s="51"/>
      <c r="L5" s="51"/>
      <c r="M5" s="51"/>
      <c r="N5" s="51"/>
      <c r="O5" s="51"/>
      <c r="P5" s="51"/>
      <c r="Q5" s="52"/>
      <c r="R5" s="53"/>
      <c r="S5" s="51"/>
      <c r="T5" s="51"/>
      <c r="U5" s="51"/>
      <c r="V5" s="54"/>
      <c r="W5" s="54"/>
      <c r="X5" s="54"/>
      <c r="Y5" s="54"/>
      <c r="Z5" s="54"/>
    </row>
    <row r="6" spans="1:80" s="1" customFormat="1" ht="15.75" customHeight="1" x14ac:dyDescent="0.25">
      <c r="A6" s="55" t="s">
        <v>0</v>
      </c>
      <c r="B6" s="56" t="s">
        <v>0</v>
      </c>
      <c r="C6" s="119" t="s">
        <v>72</v>
      </c>
      <c r="D6" s="56" t="s">
        <v>0</v>
      </c>
      <c r="E6" s="57" t="s">
        <v>0</v>
      </c>
      <c r="F6" s="56" t="s">
        <v>0</v>
      </c>
      <c r="G6" s="58" t="s">
        <v>0</v>
      </c>
      <c r="H6" s="59"/>
      <c r="I6" s="126" t="s">
        <v>1</v>
      </c>
      <c r="J6" s="127"/>
      <c r="K6" s="127"/>
      <c r="L6" s="127"/>
      <c r="M6" s="127"/>
      <c r="N6" s="127"/>
      <c r="O6" s="60"/>
      <c r="P6" s="115" t="s">
        <v>71</v>
      </c>
      <c r="Q6" s="116"/>
      <c r="R6" s="116"/>
      <c r="S6" s="116"/>
      <c r="T6" s="116"/>
      <c r="U6" s="116"/>
      <c r="V6" s="61"/>
      <c r="W6" s="62"/>
      <c r="X6" s="117" t="s">
        <v>143</v>
      </c>
      <c r="Y6" s="118"/>
      <c r="Z6" s="63"/>
    </row>
    <row r="7" spans="1:80" s="1" customFormat="1" ht="60.75" customHeight="1" x14ac:dyDescent="0.25">
      <c r="A7" s="64" t="s">
        <v>170</v>
      </c>
      <c r="B7" s="65" t="s">
        <v>2</v>
      </c>
      <c r="C7" s="120"/>
      <c r="D7" s="65" t="s">
        <v>3</v>
      </c>
      <c r="E7" s="66" t="s">
        <v>70</v>
      </c>
      <c r="F7" s="65" t="s">
        <v>4</v>
      </c>
      <c r="G7" s="67" t="s">
        <v>171</v>
      </c>
      <c r="H7" s="68" t="s">
        <v>75</v>
      </c>
      <c r="I7" s="123" t="s">
        <v>172</v>
      </c>
      <c r="J7" s="124"/>
      <c r="K7" s="121" t="s">
        <v>142</v>
      </c>
      <c r="L7" s="125" t="s">
        <v>140</v>
      </c>
      <c r="M7" s="125"/>
      <c r="N7" s="69" t="s">
        <v>179</v>
      </c>
      <c r="O7" s="70" t="s">
        <v>173</v>
      </c>
      <c r="P7" s="70" t="s">
        <v>66</v>
      </c>
      <c r="Q7" s="71" t="s">
        <v>56</v>
      </c>
      <c r="R7" s="72" t="s">
        <v>57</v>
      </c>
      <c r="S7" s="72" t="s">
        <v>58</v>
      </c>
      <c r="T7" s="72" t="s">
        <v>65</v>
      </c>
      <c r="U7" s="73" t="s">
        <v>59</v>
      </c>
      <c r="V7" s="74" t="s">
        <v>151</v>
      </c>
      <c r="W7" s="74" t="s">
        <v>158</v>
      </c>
      <c r="X7" s="128" t="s">
        <v>5</v>
      </c>
      <c r="Y7" s="129" t="s">
        <v>174</v>
      </c>
      <c r="Z7" s="74" t="s">
        <v>175</v>
      </c>
    </row>
    <row r="8" spans="1:80" s="1" customFormat="1" ht="31.5" x14ac:dyDescent="0.25">
      <c r="A8" s="64" t="s">
        <v>0</v>
      </c>
      <c r="B8" s="65" t="s">
        <v>0</v>
      </c>
      <c r="C8" s="120"/>
      <c r="D8" s="65" t="s">
        <v>0</v>
      </c>
      <c r="E8" s="66" t="s">
        <v>0</v>
      </c>
      <c r="F8" s="65" t="s">
        <v>0</v>
      </c>
      <c r="G8" s="67" t="s">
        <v>0</v>
      </c>
      <c r="H8" s="68"/>
      <c r="I8" s="75" t="s">
        <v>176</v>
      </c>
      <c r="J8" s="75" t="s">
        <v>141</v>
      </c>
      <c r="K8" s="122"/>
      <c r="L8" s="68" t="s">
        <v>177</v>
      </c>
      <c r="M8" s="76" t="s">
        <v>178</v>
      </c>
      <c r="N8" s="77">
        <v>1577.43</v>
      </c>
      <c r="O8" s="71" t="s">
        <v>0</v>
      </c>
      <c r="P8" s="71"/>
      <c r="Q8" s="71"/>
      <c r="R8" s="70"/>
      <c r="S8" s="78"/>
      <c r="T8" s="71"/>
      <c r="U8" s="79"/>
      <c r="V8" s="80"/>
      <c r="W8" s="80" t="s">
        <v>0</v>
      </c>
      <c r="X8" s="129"/>
      <c r="Y8" s="130"/>
      <c r="Z8" s="80" t="s">
        <v>0</v>
      </c>
    </row>
    <row r="9" spans="1:80" s="24" customFormat="1" ht="15.75" x14ac:dyDescent="0.25">
      <c r="A9" s="132">
        <v>1</v>
      </c>
      <c r="B9" s="133" t="s">
        <v>166</v>
      </c>
      <c r="C9" s="133" t="s">
        <v>74</v>
      </c>
      <c r="D9" s="133" t="s">
        <v>197</v>
      </c>
      <c r="E9" s="133" t="s">
        <v>152</v>
      </c>
      <c r="F9" s="133" t="s">
        <v>67</v>
      </c>
      <c r="G9" s="134">
        <v>360000</v>
      </c>
      <c r="H9" s="134">
        <f>+G9-(I9+L9+N9)</f>
        <v>344144.09</v>
      </c>
      <c r="I9" s="134">
        <f>IF(G9&lt;=325250,G9*2.87%,9334.68)</f>
        <v>9334.68</v>
      </c>
      <c r="J9" s="134">
        <f>IF(G9&lt;=325250,G9*7.1%,23092.75)</f>
        <v>23092.75</v>
      </c>
      <c r="K9" s="134">
        <f>IF(G9&lt;=65050,G9*1.1%,715.55)</f>
        <v>715.55</v>
      </c>
      <c r="L9" s="134">
        <f>IF(G9&lt;=162625,G9*3.04%,4943.8)</f>
        <v>4943.8</v>
      </c>
      <c r="M9" s="134">
        <f>IF(G9&lt;=162625,G9*7.09%,11530.11)</f>
        <v>11530.11</v>
      </c>
      <c r="N9" s="134">
        <v>1577.43</v>
      </c>
      <c r="O9" s="134">
        <f>+I9+J9+K9+L9+M9+N9</f>
        <v>51194.320000000007</v>
      </c>
      <c r="P9" s="134">
        <v>25</v>
      </c>
      <c r="Q9" s="157"/>
      <c r="R9" s="157"/>
      <c r="S9" s="157">
        <v>1328.8</v>
      </c>
      <c r="T9" s="157"/>
      <c r="U9" s="157">
        <f>IF((H9*12)&gt;867123.01,(79776+(((H9*12)-867123.01)*0.25))/12,IF((H9*12)&gt;624329.01,(31216+(((H9*12)-624329.01)*0.2))/12,IF((H9*12)&gt;416220.01,(((H9*12)-416220.01)*0.15)/12,0)))</f>
        <v>74618.959791666668</v>
      </c>
      <c r="V9" s="157"/>
      <c r="W9" s="157">
        <f>P9+Q9+R9+S9+T9+U9</f>
        <v>75972.759791666671</v>
      </c>
      <c r="X9" s="157">
        <f>+I9+L9+N9</f>
        <v>15855.91</v>
      </c>
      <c r="Y9" s="157">
        <f>+J9+M9</f>
        <v>34622.86</v>
      </c>
      <c r="Z9" s="157">
        <f>+G9-(W9+X9)</f>
        <v>268171.33020833333</v>
      </c>
    </row>
    <row r="10" spans="1:80" s="8" customFormat="1" x14ac:dyDescent="0.2">
      <c r="A10" s="132">
        <v>2</v>
      </c>
      <c r="B10" s="133" t="s">
        <v>76</v>
      </c>
      <c r="C10" s="133" t="s">
        <v>73</v>
      </c>
      <c r="D10" s="133" t="s">
        <v>13</v>
      </c>
      <c r="E10" s="133" t="s">
        <v>46</v>
      </c>
      <c r="F10" s="133" t="s">
        <v>67</v>
      </c>
      <c r="G10" s="134">
        <v>300000</v>
      </c>
      <c r="H10" s="134">
        <f>+G10-(I10+L10+N10)</f>
        <v>286446.2</v>
      </c>
      <c r="I10" s="134">
        <f>IF(G10&lt;=325250,G10*2.87%,9334.68)</f>
        <v>8610</v>
      </c>
      <c r="J10" s="134">
        <f t="shared" ref="J10:J67" si="0">IF(G10&lt;=325250,G10*7.1%,23092.75)</f>
        <v>21299.999999999996</v>
      </c>
      <c r="K10" s="134">
        <f t="shared" ref="K10:K67" si="1">IF(G10&lt;=65050,G10*1.1%,715.55)</f>
        <v>715.55</v>
      </c>
      <c r="L10" s="134">
        <f t="shared" ref="L10:L67" si="2">IF(G10&lt;=162625,G10*3.04%,4943.8)</f>
        <v>4943.8</v>
      </c>
      <c r="M10" s="134">
        <f t="shared" ref="M10:M67" si="3">IF(G10&lt;=162625,G10*7.09%,11530.11)</f>
        <v>11530.11</v>
      </c>
      <c r="N10" s="134"/>
      <c r="O10" s="134">
        <f t="shared" ref="O10:O35" si="4">+I10+J10+K10+L10+M10+N10</f>
        <v>47099.46</v>
      </c>
      <c r="P10" s="134">
        <v>25</v>
      </c>
      <c r="Q10" s="157"/>
      <c r="R10" s="157"/>
      <c r="S10" s="157"/>
      <c r="T10" s="157"/>
      <c r="U10" s="157">
        <f t="shared" ref="U10:U67" si="5">IF((H10*12)&gt;867123.01,(79776+(((H10*12)-867123.01)*0.25))/12,IF((H10*12)&gt;624329.01,(31216+(((H10*12)-624329.01)*0.2))/12,IF((H10*12)&gt;416220.01,(((H10*12)-416220.01)*0.15)/12,0)))</f>
        <v>60194.487291666679</v>
      </c>
      <c r="V10" s="157"/>
      <c r="W10" s="157">
        <f t="shared" ref="W10:W31" si="6">P10+Q10+R10+S10+T10+U10</f>
        <v>60219.487291666679</v>
      </c>
      <c r="X10" s="157">
        <f t="shared" ref="X10:X35" si="7">+I10+L10+N10</f>
        <v>13553.8</v>
      </c>
      <c r="Y10" s="157">
        <f t="shared" ref="Y10:Y24" si="8">+J10+M10</f>
        <v>32830.11</v>
      </c>
      <c r="Z10" s="157">
        <f t="shared" ref="Z10:Z35" si="9">+G10-(W10+X10)</f>
        <v>226226.71270833333</v>
      </c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</row>
    <row r="11" spans="1:80" s="8" customFormat="1" x14ac:dyDescent="0.2">
      <c r="A11" s="132">
        <v>3</v>
      </c>
      <c r="B11" s="133" t="s">
        <v>77</v>
      </c>
      <c r="C11" s="133" t="s">
        <v>74</v>
      </c>
      <c r="D11" s="133" t="s">
        <v>8</v>
      </c>
      <c r="E11" s="133" t="s">
        <v>35</v>
      </c>
      <c r="F11" s="133" t="s">
        <v>67</v>
      </c>
      <c r="G11" s="134">
        <v>300000</v>
      </c>
      <c r="H11" s="134">
        <f t="shared" ref="H11:H35" si="10">+G11-(I11+L11+N11)</f>
        <v>284868.77</v>
      </c>
      <c r="I11" s="134">
        <f t="shared" ref="I11:I67" si="11">IF(G11&lt;=325250,G11*2.87%,9334.68)</f>
        <v>8610</v>
      </c>
      <c r="J11" s="134">
        <f t="shared" si="0"/>
        <v>21299.999999999996</v>
      </c>
      <c r="K11" s="134">
        <f t="shared" si="1"/>
        <v>715.55</v>
      </c>
      <c r="L11" s="134">
        <f t="shared" si="2"/>
        <v>4943.8</v>
      </c>
      <c r="M11" s="134">
        <f t="shared" si="3"/>
        <v>11530.11</v>
      </c>
      <c r="N11" s="134">
        <v>1577.43</v>
      </c>
      <c r="O11" s="134">
        <f t="shared" si="4"/>
        <v>48676.89</v>
      </c>
      <c r="P11" s="134">
        <v>25</v>
      </c>
      <c r="Q11" s="157"/>
      <c r="R11" s="157"/>
      <c r="S11" s="157">
        <v>1328.8</v>
      </c>
      <c r="T11" s="157"/>
      <c r="U11" s="157">
        <f t="shared" si="5"/>
        <v>59800.129791666674</v>
      </c>
      <c r="V11" s="157"/>
      <c r="W11" s="157">
        <f t="shared" si="6"/>
        <v>61153.929791666676</v>
      </c>
      <c r="X11" s="157">
        <f t="shared" si="7"/>
        <v>15131.23</v>
      </c>
      <c r="Y11" s="157">
        <f t="shared" si="8"/>
        <v>32830.11</v>
      </c>
      <c r="Z11" s="157">
        <f t="shared" si="9"/>
        <v>223714.84020833333</v>
      </c>
      <c r="AA11" s="20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</row>
    <row r="12" spans="1:80" s="8" customFormat="1" x14ac:dyDescent="0.2">
      <c r="A12" s="132">
        <v>4</v>
      </c>
      <c r="B12" s="133" t="s">
        <v>78</v>
      </c>
      <c r="C12" s="133" t="s">
        <v>74</v>
      </c>
      <c r="D12" s="133" t="s">
        <v>14</v>
      </c>
      <c r="E12" s="133" t="s">
        <v>52</v>
      </c>
      <c r="F12" s="133" t="s">
        <v>54</v>
      </c>
      <c r="G12" s="134">
        <v>185000</v>
      </c>
      <c r="H12" s="134">
        <f>+G12-(I12+L12+N12)</f>
        <v>170014.41</v>
      </c>
      <c r="I12" s="134">
        <f t="shared" si="11"/>
        <v>5309.5</v>
      </c>
      <c r="J12" s="134">
        <f t="shared" si="0"/>
        <v>13134.999999999998</v>
      </c>
      <c r="K12" s="134">
        <f t="shared" si="1"/>
        <v>715.55</v>
      </c>
      <c r="L12" s="134">
        <f t="shared" si="2"/>
        <v>4943.8</v>
      </c>
      <c r="M12" s="134">
        <f t="shared" si="3"/>
        <v>11530.11</v>
      </c>
      <c r="N12" s="134">
        <v>4732.29</v>
      </c>
      <c r="O12" s="134">
        <f t="shared" si="4"/>
        <v>40366.25</v>
      </c>
      <c r="P12" s="134">
        <v>25</v>
      </c>
      <c r="Q12" s="157">
        <v>38886.51</v>
      </c>
      <c r="R12" s="157"/>
      <c r="S12" s="157">
        <v>2657.6</v>
      </c>
      <c r="T12" s="157">
        <v>100</v>
      </c>
      <c r="U12" s="157">
        <f t="shared" si="5"/>
        <v>31086.539791666666</v>
      </c>
      <c r="V12" s="157"/>
      <c r="W12" s="157">
        <f t="shared" si="6"/>
        <v>72755.64979166667</v>
      </c>
      <c r="X12" s="157">
        <f t="shared" si="7"/>
        <v>14985.59</v>
      </c>
      <c r="Y12" s="157">
        <f t="shared" si="8"/>
        <v>24665.11</v>
      </c>
      <c r="Z12" s="157">
        <f t="shared" si="9"/>
        <v>97258.760208333333</v>
      </c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9"/>
      <c r="BX12" s="9"/>
      <c r="BY12" s="9"/>
      <c r="BZ12" s="9"/>
      <c r="CA12" s="9"/>
      <c r="CB12" s="9"/>
    </row>
    <row r="13" spans="1:80" s="8" customFormat="1" x14ac:dyDescent="0.2">
      <c r="A13" s="132">
        <v>5</v>
      </c>
      <c r="B13" s="133" t="s">
        <v>79</v>
      </c>
      <c r="C13" s="133" t="s">
        <v>73</v>
      </c>
      <c r="D13" s="133" t="s">
        <v>6</v>
      </c>
      <c r="E13" s="133" t="s">
        <v>60</v>
      </c>
      <c r="F13" s="133" t="s">
        <v>54</v>
      </c>
      <c r="G13" s="134">
        <v>185000</v>
      </c>
      <c r="H13" s="134">
        <f t="shared" si="10"/>
        <v>174746.7</v>
      </c>
      <c r="I13" s="134">
        <f t="shared" si="11"/>
        <v>5309.5</v>
      </c>
      <c r="J13" s="134">
        <f t="shared" si="0"/>
        <v>13134.999999999998</v>
      </c>
      <c r="K13" s="134">
        <f t="shared" si="1"/>
        <v>715.55</v>
      </c>
      <c r="L13" s="134">
        <f t="shared" si="2"/>
        <v>4943.8</v>
      </c>
      <c r="M13" s="134">
        <f t="shared" si="3"/>
        <v>11530.11</v>
      </c>
      <c r="N13" s="134"/>
      <c r="O13" s="134">
        <f t="shared" si="4"/>
        <v>35633.96</v>
      </c>
      <c r="P13" s="134">
        <v>25</v>
      </c>
      <c r="Q13" s="157">
        <v>12441.85</v>
      </c>
      <c r="R13" s="157"/>
      <c r="S13" s="157">
        <v>1328.8</v>
      </c>
      <c r="T13" s="157">
        <v>100</v>
      </c>
      <c r="U13" s="157">
        <f t="shared" si="5"/>
        <v>32269.612291666668</v>
      </c>
      <c r="V13" s="157"/>
      <c r="W13" s="157">
        <f t="shared" si="6"/>
        <v>46165.262291666666</v>
      </c>
      <c r="X13" s="157">
        <f t="shared" si="7"/>
        <v>10253.299999999999</v>
      </c>
      <c r="Y13" s="157">
        <f t="shared" si="8"/>
        <v>24665.11</v>
      </c>
      <c r="Z13" s="157">
        <f t="shared" si="9"/>
        <v>128581.43770833334</v>
      </c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9"/>
      <c r="BT13" s="9"/>
      <c r="BU13" s="9"/>
      <c r="BV13" s="9"/>
      <c r="BW13" s="9"/>
      <c r="BX13" s="9"/>
      <c r="BY13" s="9"/>
      <c r="BZ13" s="9"/>
      <c r="CA13" s="9"/>
      <c r="CB13" s="9"/>
    </row>
    <row r="14" spans="1:80" s="8" customFormat="1" x14ac:dyDescent="0.2">
      <c r="A14" s="132">
        <v>6</v>
      </c>
      <c r="B14" s="133" t="s">
        <v>80</v>
      </c>
      <c r="C14" s="133" t="s">
        <v>73</v>
      </c>
      <c r="D14" s="133" t="s">
        <v>153</v>
      </c>
      <c r="E14" s="133" t="s">
        <v>154</v>
      </c>
      <c r="F14" s="133" t="s">
        <v>54</v>
      </c>
      <c r="G14" s="134">
        <v>185000</v>
      </c>
      <c r="H14" s="134">
        <f t="shared" si="10"/>
        <v>171591.84</v>
      </c>
      <c r="I14" s="134">
        <f t="shared" si="11"/>
        <v>5309.5</v>
      </c>
      <c r="J14" s="134">
        <f t="shared" si="0"/>
        <v>13134.999999999998</v>
      </c>
      <c r="K14" s="134">
        <f t="shared" si="1"/>
        <v>715.55</v>
      </c>
      <c r="L14" s="134">
        <f t="shared" si="2"/>
        <v>4943.8</v>
      </c>
      <c r="M14" s="134">
        <f t="shared" si="3"/>
        <v>11530.11</v>
      </c>
      <c r="N14" s="134">
        <v>3154.86</v>
      </c>
      <c r="O14" s="134">
        <f t="shared" si="4"/>
        <v>38788.82</v>
      </c>
      <c r="P14" s="134">
        <v>25</v>
      </c>
      <c r="Q14" s="157"/>
      <c r="R14" s="157"/>
      <c r="S14" s="157">
        <v>2657.6</v>
      </c>
      <c r="T14" s="157">
        <v>100</v>
      </c>
      <c r="U14" s="157">
        <f t="shared" si="5"/>
        <v>31480.897291666668</v>
      </c>
      <c r="V14" s="157"/>
      <c r="W14" s="157">
        <f t="shared" si="6"/>
        <v>34263.497291666667</v>
      </c>
      <c r="X14" s="157">
        <f t="shared" si="7"/>
        <v>13408.16</v>
      </c>
      <c r="Y14" s="157">
        <f t="shared" si="8"/>
        <v>24665.11</v>
      </c>
      <c r="Z14" s="157">
        <f t="shared" si="9"/>
        <v>137328.34270833334</v>
      </c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9"/>
      <c r="BX14" s="9"/>
      <c r="BY14" s="9"/>
      <c r="BZ14" s="9"/>
      <c r="CA14" s="9"/>
      <c r="CB14" s="9"/>
    </row>
    <row r="15" spans="1:80" s="8" customFormat="1" ht="30" x14ac:dyDescent="0.2">
      <c r="A15" s="132">
        <v>7</v>
      </c>
      <c r="B15" s="133" t="s">
        <v>81</v>
      </c>
      <c r="C15" s="133" t="s">
        <v>74</v>
      </c>
      <c r="D15" s="133" t="s">
        <v>8</v>
      </c>
      <c r="E15" s="133" t="s">
        <v>195</v>
      </c>
      <c r="F15" s="133" t="s">
        <v>54</v>
      </c>
      <c r="G15" s="134">
        <v>170000</v>
      </c>
      <c r="H15" s="134">
        <f t="shared" si="10"/>
        <v>160177.20000000001</v>
      </c>
      <c r="I15" s="134">
        <f t="shared" si="11"/>
        <v>4879</v>
      </c>
      <c r="J15" s="134">
        <f t="shared" si="0"/>
        <v>12069.999999999998</v>
      </c>
      <c r="K15" s="134">
        <f t="shared" si="1"/>
        <v>715.55</v>
      </c>
      <c r="L15" s="134">
        <f t="shared" si="2"/>
        <v>4943.8</v>
      </c>
      <c r="M15" s="134">
        <f t="shared" si="3"/>
        <v>11530.11</v>
      </c>
      <c r="N15" s="134"/>
      <c r="O15" s="134">
        <f t="shared" si="4"/>
        <v>34138.46</v>
      </c>
      <c r="P15" s="134">
        <v>25</v>
      </c>
      <c r="Q15" s="157">
        <v>11358.49</v>
      </c>
      <c r="R15" s="157"/>
      <c r="S15" s="157">
        <v>1328.8</v>
      </c>
      <c r="T15" s="157">
        <v>100</v>
      </c>
      <c r="U15" s="157">
        <f t="shared" si="5"/>
        <v>28627.237291666668</v>
      </c>
      <c r="V15" s="157"/>
      <c r="W15" s="157">
        <f t="shared" si="6"/>
        <v>41439.527291666665</v>
      </c>
      <c r="X15" s="157">
        <f t="shared" si="7"/>
        <v>9822.7999999999993</v>
      </c>
      <c r="Y15" s="157">
        <f t="shared" si="8"/>
        <v>23600.11</v>
      </c>
      <c r="Z15" s="157">
        <f t="shared" si="9"/>
        <v>118737.67270833334</v>
      </c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9"/>
      <c r="BX15" s="9"/>
      <c r="BY15" s="9"/>
      <c r="BZ15" s="9"/>
      <c r="CA15" s="9"/>
      <c r="CB15" s="9"/>
    </row>
    <row r="16" spans="1:80" s="8" customFormat="1" ht="30" x14ac:dyDescent="0.2">
      <c r="A16" s="132">
        <v>8</v>
      </c>
      <c r="B16" s="133" t="s">
        <v>82</v>
      </c>
      <c r="C16" s="133" t="s">
        <v>73</v>
      </c>
      <c r="D16" s="133" t="s">
        <v>14</v>
      </c>
      <c r="E16" s="133" t="s">
        <v>32</v>
      </c>
      <c r="F16" s="133" t="s">
        <v>54</v>
      </c>
      <c r="G16" s="134">
        <v>155000</v>
      </c>
      <c r="H16" s="134">
        <f t="shared" si="10"/>
        <v>144262.07</v>
      </c>
      <c r="I16" s="134">
        <f t="shared" si="11"/>
        <v>4448.5</v>
      </c>
      <c r="J16" s="134">
        <f t="shared" si="0"/>
        <v>11004.999999999998</v>
      </c>
      <c r="K16" s="134">
        <f t="shared" si="1"/>
        <v>715.55</v>
      </c>
      <c r="L16" s="134">
        <f t="shared" si="2"/>
        <v>4712</v>
      </c>
      <c r="M16" s="134">
        <f t="shared" si="3"/>
        <v>10989.5</v>
      </c>
      <c r="N16" s="134">
        <v>1577.43</v>
      </c>
      <c r="O16" s="134">
        <f t="shared" si="4"/>
        <v>33447.979999999996</v>
      </c>
      <c r="P16" s="134">
        <v>25</v>
      </c>
      <c r="Q16" s="157">
        <v>8487.86</v>
      </c>
      <c r="R16" s="157"/>
      <c r="S16" s="157">
        <v>670.67</v>
      </c>
      <c r="T16" s="157">
        <v>100</v>
      </c>
      <c r="U16" s="157">
        <f t="shared" si="5"/>
        <v>24648.454791666667</v>
      </c>
      <c r="V16" s="157"/>
      <c r="W16" s="157">
        <f t="shared" ref="W16:W24" si="12">P16+Q16+R16+S16+T16+U16-(V16)</f>
        <v>33931.984791666669</v>
      </c>
      <c r="X16" s="157">
        <f t="shared" si="7"/>
        <v>10737.93</v>
      </c>
      <c r="Y16" s="157">
        <f t="shared" si="8"/>
        <v>21994.5</v>
      </c>
      <c r="Z16" s="157">
        <f t="shared" si="9"/>
        <v>110330.08520833333</v>
      </c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</row>
    <row r="17" spans="1:80" s="8" customFormat="1" ht="30" x14ac:dyDescent="0.2">
      <c r="A17" s="132">
        <v>9</v>
      </c>
      <c r="B17" s="133" t="s">
        <v>94</v>
      </c>
      <c r="C17" s="133" t="s">
        <v>73</v>
      </c>
      <c r="D17" s="133" t="s">
        <v>15</v>
      </c>
      <c r="E17" s="133" t="s">
        <v>148</v>
      </c>
      <c r="F17" s="133" t="s">
        <v>55</v>
      </c>
      <c r="G17" s="134">
        <v>140000</v>
      </c>
      <c r="H17" s="134">
        <f>+G17-(I17+L17+N17)</f>
        <v>130148.57</v>
      </c>
      <c r="I17" s="134">
        <f t="shared" si="11"/>
        <v>4018</v>
      </c>
      <c r="J17" s="134">
        <f t="shared" si="0"/>
        <v>9940</v>
      </c>
      <c r="K17" s="134">
        <f t="shared" si="1"/>
        <v>715.55</v>
      </c>
      <c r="L17" s="134">
        <f t="shared" si="2"/>
        <v>4256</v>
      </c>
      <c r="M17" s="134">
        <f t="shared" si="3"/>
        <v>9926</v>
      </c>
      <c r="N17" s="134">
        <v>1577.43</v>
      </c>
      <c r="O17" s="134">
        <f>+I17+J17+K17+L17+M17+N17</f>
        <v>30432.98</v>
      </c>
      <c r="P17" s="134">
        <v>25</v>
      </c>
      <c r="Q17" s="157">
        <v>1000</v>
      </c>
      <c r="R17" s="157"/>
      <c r="S17" s="157">
        <v>454.96</v>
      </c>
      <c r="T17" s="157">
        <v>100</v>
      </c>
      <c r="U17" s="157">
        <f t="shared" si="5"/>
        <v>21120.079791666667</v>
      </c>
      <c r="V17" s="157"/>
      <c r="W17" s="157">
        <f t="shared" si="12"/>
        <v>22700.039791666666</v>
      </c>
      <c r="X17" s="157">
        <f>+I17+L17+N17</f>
        <v>9851.43</v>
      </c>
      <c r="Y17" s="157">
        <f>+J17+M17</f>
        <v>19866</v>
      </c>
      <c r="Z17" s="157">
        <f>+G17-(W17+X17)</f>
        <v>107448.53020833334</v>
      </c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</row>
    <row r="18" spans="1:80" s="8" customFormat="1" ht="30" x14ac:dyDescent="0.2">
      <c r="A18" s="132">
        <v>10</v>
      </c>
      <c r="B18" s="133" t="s">
        <v>83</v>
      </c>
      <c r="C18" s="133" t="s">
        <v>73</v>
      </c>
      <c r="D18" s="133" t="s">
        <v>8</v>
      </c>
      <c r="E18" s="133" t="s">
        <v>196</v>
      </c>
      <c r="F18" s="133" t="s">
        <v>54</v>
      </c>
      <c r="G18" s="134">
        <v>145000</v>
      </c>
      <c r="H18" s="134">
        <f t="shared" si="10"/>
        <v>136430.5</v>
      </c>
      <c r="I18" s="134">
        <f t="shared" si="11"/>
        <v>4161.5</v>
      </c>
      <c r="J18" s="134">
        <f t="shared" si="0"/>
        <v>10294.999999999998</v>
      </c>
      <c r="K18" s="134">
        <f t="shared" si="1"/>
        <v>715.55</v>
      </c>
      <c r="L18" s="134">
        <f t="shared" si="2"/>
        <v>4408</v>
      </c>
      <c r="M18" s="134">
        <f t="shared" si="3"/>
        <v>10280.5</v>
      </c>
      <c r="N18" s="134"/>
      <c r="O18" s="134">
        <f t="shared" si="4"/>
        <v>29860.549999999996</v>
      </c>
      <c r="P18" s="134">
        <v>25</v>
      </c>
      <c r="Q18" s="157">
        <v>6000</v>
      </c>
      <c r="R18" s="157"/>
      <c r="S18" s="157">
        <v>270.07</v>
      </c>
      <c r="T18" s="157">
        <v>100</v>
      </c>
      <c r="U18" s="157">
        <f t="shared" si="5"/>
        <v>22690.562291666665</v>
      </c>
      <c r="V18" s="157"/>
      <c r="W18" s="157">
        <f t="shared" si="12"/>
        <v>29085.632291666665</v>
      </c>
      <c r="X18" s="157">
        <f t="shared" si="7"/>
        <v>8569.5</v>
      </c>
      <c r="Y18" s="157">
        <f t="shared" si="8"/>
        <v>20575.5</v>
      </c>
      <c r="Z18" s="157">
        <f t="shared" si="9"/>
        <v>107344.86770833333</v>
      </c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</row>
    <row r="19" spans="1:80" s="8" customFormat="1" x14ac:dyDescent="0.2">
      <c r="A19" s="132">
        <v>11</v>
      </c>
      <c r="B19" s="133" t="s">
        <v>85</v>
      </c>
      <c r="C19" s="133" t="s">
        <v>73</v>
      </c>
      <c r="D19" s="133" t="s">
        <v>63</v>
      </c>
      <c r="E19" s="133" t="s">
        <v>42</v>
      </c>
      <c r="F19" s="133" t="s">
        <v>55</v>
      </c>
      <c r="G19" s="134">
        <v>96000</v>
      </c>
      <c r="H19" s="134">
        <f t="shared" si="10"/>
        <v>88748.97</v>
      </c>
      <c r="I19" s="134">
        <f t="shared" si="11"/>
        <v>2755.2</v>
      </c>
      <c r="J19" s="134">
        <f t="shared" si="0"/>
        <v>6815.9999999999991</v>
      </c>
      <c r="K19" s="134">
        <f t="shared" si="1"/>
        <v>715.55</v>
      </c>
      <c r="L19" s="134">
        <f t="shared" si="2"/>
        <v>2918.4</v>
      </c>
      <c r="M19" s="134">
        <f t="shared" si="3"/>
        <v>6806.4000000000005</v>
      </c>
      <c r="N19" s="134">
        <v>1577.43</v>
      </c>
      <c r="O19" s="134">
        <f t="shared" si="4"/>
        <v>21588.98</v>
      </c>
      <c r="P19" s="134">
        <v>25</v>
      </c>
      <c r="Q19" s="157">
        <v>1000</v>
      </c>
      <c r="R19" s="157"/>
      <c r="S19" s="157">
        <v>957.28</v>
      </c>
      <c r="T19" s="157">
        <v>100</v>
      </c>
      <c r="U19" s="157">
        <v>12466.01</v>
      </c>
      <c r="V19" s="157"/>
      <c r="W19" s="157">
        <f t="shared" si="12"/>
        <v>14548.29</v>
      </c>
      <c r="X19" s="157">
        <f t="shared" si="7"/>
        <v>7251.0300000000007</v>
      </c>
      <c r="Y19" s="157">
        <f t="shared" si="8"/>
        <v>13622.4</v>
      </c>
      <c r="Z19" s="157">
        <f t="shared" si="9"/>
        <v>74200.679999999993</v>
      </c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</row>
    <row r="20" spans="1:80" s="8" customFormat="1" x14ac:dyDescent="0.2">
      <c r="A20" s="132">
        <v>12</v>
      </c>
      <c r="B20" s="133" t="s">
        <v>86</v>
      </c>
      <c r="C20" s="133" t="s">
        <v>74</v>
      </c>
      <c r="D20" s="133" t="s">
        <v>63</v>
      </c>
      <c r="E20" s="133" t="s">
        <v>38</v>
      </c>
      <c r="F20" s="133" t="s">
        <v>54</v>
      </c>
      <c r="G20" s="134">
        <v>60000</v>
      </c>
      <c r="H20" s="134">
        <f t="shared" si="10"/>
        <v>56454</v>
      </c>
      <c r="I20" s="134">
        <f t="shared" si="11"/>
        <v>1722</v>
      </c>
      <c r="J20" s="134">
        <f t="shared" si="0"/>
        <v>4260</v>
      </c>
      <c r="K20" s="134">
        <f t="shared" si="1"/>
        <v>660.00000000000011</v>
      </c>
      <c r="L20" s="134">
        <f t="shared" si="2"/>
        <v>1824</v>
      </c>
      <c r="M20" s="134">
        <f t="shared" si="3"/>
        <v>4254</v>
      </c>
      <c r="N20" s="134"/>
      <c r="O20" s="134">
        <f t="shared" si="4"/>
        <v>12720</v>
      </c>
      <c r="P20" s="134">
        <v>25</v>
      </c>
      <c r="Q20" s="157">
        <v>2996.21</v>
      </c>
      <c r="R20" s="157"/>
      <c r="S20" s="157">
        <v>1454.9</v>
      </c>
      <c r="T20" s="157">
        <v>100</v>
      </c>
      <c r="U20" s="157">
        <f t="shared" si="5"/>
        <v>3486.6498333333329</v>
      </c>
      <c r="V20" s="157"/>
      <c r="W20" s="157">
        <f t="shared" si="12"/>
        <v>8062.7598333333335</v>
      </c>
      <c r="X20" s="157">
        <f t="shared" si="7"/>
        <v>3546</v>
      </c>
      <c r="Y20" s="157">
        <f t="shared" si="8"/>
        <v>8514</v>
      </c>
      <c r="Z20" s="157">
        <f t="shared" si="9"/>
        <v>48391.24016666667</v>
      </c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</row>
    <row r="21" spans="1:80" s="8" customFormat="1" ht="14.25" customHeight="1" x14ac:dyDescent="0.2">
      <c r="A21" s="132">
        <v>13</v>
      </c>
      <c r="B21" s="133" t="s">
        <v>87</v>
      </c>
      <c r="C21" s="133" t="s">
        <v>73</v>
      </c>
      <c r="D21" s="133" t="s">
        <v>9</v>
      </c>
      <c r="E21" s="133" t="s">
        <v>22</v>
      </c>
      <c r="F21" s="133" t="s">
        <v>54</v>
      </c>
      <c r="G21" s="134">
        <v>116000</v>
      </c>
      <c r="H21" s="134">
        <f t="shared" si="10"/>
        <v>105989.54</v>
      </c>
      <c r="I21" s="134">
        <f t="shared" si="11"/>
        <v>3329.2</v>
      </c>
      <c r="J21" s="134">
        <f t="shared" si="0"/>
        <v>8236</v>
      </c>
      <c r="K21" s="134">
        <f t="shared" si="1"/>
        <v>715.55</v>
      </c>
      <c r="L21" s="134">
        <f t="shared" si="2"/>
        <v>3526.4</v>
      </c>
      <c r="M21" s="134">
        <f t="shared" si="3"/>
        <v>8224.4</v>
      </c>
      <c r="N21" s="134">
        <v>3154.86</v>
      </c>
      <c r="O21" s="134">
        <f t="shared" si="4"/>
        <v>27186.41</v>
      </c>
      <c r="P21" s="134">
        <v>25</v>
      </c>
      <c r="Q21" s="157"/>
      <c r="R21" s="157"/>
      <c r="S21" s="157">
        <v>1875.47</v>
      </c>
      <c r="T21" s="157">
        <v>100</v>
      </c>
      <c r="U21" s="157">
        <f t="shared" si="5"/>
        <v>15080.322291666665</v>
      </c>
      <c r="V21" s="157"/>
      <c r="W21" s="157">
        <f t="shared" si="12"/>
        <v>17080.792291666665</v>
      </c>
      <c r="X21" s="157">
        <f t="shared" si="7"/>
        <v>10010.460000000001</v>
      </c>
      <c r="Y21" s="157">
        <f t="shared" si="8"/>
        <v>16460.400000000001</v>
      </c>
      <c r="Z21" s="157">
        <f t="shared" si="9"/>
        <v>88908.747708333336</v>
      </c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</row>
    <row r="22" spans="1:80" s="8" customFormat="1" x14ac:dyDescent="0.2">
      <c r="A22" s="132">
        <v>14</v>
      </c>
      <c r="B22" s="133" t="s">
        <v>88</v>
      </c>
      <c r="C22" s="133" t="s">
        <v>73</v>
      </c>
      <c r="D22" s="133" t="s">
        <v>11</v>
      </c>
      <c r="E22" s="133" t="s">
        <v>51</v>
      </c>
      <c r="F22" s="133" t="s">
        <v>54</v>
      </c>
      <c r="G22" s="134">
        <v>80000</v>
      </c>
      <c r="H22" s="134">
        <f t="shared" si="10"/>
        <v>75272</v>
      </c>
      <c r="I22" s="134">
        <f t="shared" si="11"/>
        <v>2296</v>
      </c>
      <c r="J22" s="134">
        <f t="shared" si="0"/>
        <v>5679.9999999999991</v>
      </c>
      <c r="K22" s="134">
        <f t="shared" si="1"/>
        <v>715.55</v>
      </c>
      <c r="L22" s="134">
        <f t="shared" si="2"/>
        <v>2432</v>
      </c>
      <c r="M22" s="134">
        <f t="shared" si="3"/>
        <v>5672</v>
      </c>
      <c r="N22" s="134"/>
      <c r="O22" s="134">
        <f t="shared" si="4"/>
        <v>16795.55</v>
      </c>
      <c r="P22" s="134">
        <v>25</v>
      </c>
      <c r="Q22" s="157">
        <v>1066.1199999999999</v>
      </c>
      <c r="R22" s="157"/>
      <c r="S22" s="157">
        <v>215.99</v>
      </c>
      <c r="T22" s="157">
        <v>100</v>
      </c>
      <c r="U22" s="157">
        <f t="shared" si="5"/>
        <v>7400.9372916666662</v>
      </c>
      <c r="V22" s="157"/>
      <c r="W22" s="157">
        <f t="shared" si="12"/>
        <v>8808.0472916666658</v>
      </c>
      <c r="X22" s="157">
        <f t="shared" si="7"/>
        <v>4728</v>
      </c>
      <c r="Y22" s="157">
        <f t="shared" si="8"/>
        <v>11352</v>
      </c>
      <c r="Z22" s="157">
        <f t="shared" si="9"/>
        <v>66463.952708333338</v>
      </c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</row>
    <row r="23" spans="1:80" s="8" customFormat="1" x14ac:dyDescent="0.2">
      <c r="A23" s="132">
        <v>15</v>
      </c>
      <c r="B23" s="133" t="s">
        <v>89</v>
      </c>
      <c r="C23" s="133" t="s">
        <v>73</v>
      </c>
      <c r="D23" s="133" t="s">
        <v>11</v>
      </c>
      <c r="E23" s="133" t="s">
        <v>40</v>
      </c>
      <c r="F23" s="133" t="s">
        <v>54</v>
      </c>
      <c r="G23" s="134">
        <v>80000</v>
      </c>
      <c r="H23" s="134">
        <f t="shared" si="10"/>
        <v>70539.709999999992</v>
      </c>
      <c r="I23" s="134">
        <f t="shared" si="11"/>
        <v>2296</v>
      </c>
      <c r="J23" s="134">
        <f t="shared" si="0"/>
        <v>5679.9999999999991</v>
      </c>
      <c r="K23" s="134">
        <f t="shared" si="1"/>
        <v>715.55</v>
      </c>
      <c r="L23" s="134">
        <f t="shared" si="2"/>
        <v>2432</v>
      </c>
      <c r="M23" s="134">
        <f t="shared" si="3"/>
        <v>5672</v>
      </c>
      <c r="N23" s="134">
        <v>4732.29</v>
      </c>
      <c r="O23" s="134">
        <f t="shared" si="4"/>
        <v>21527.84</v>
      </c>
      <c r="P23" s="134">
        <v>25</v>
      </c>
      <c r="Q23" s="157">
        <v>1200</v>
      </c>
      <c r="R23" s="157"/>
      <c r="S23" s="157">
        <v>1788.97</v>
      </c>
      <c r="T23" s="157">
        <v>100</v>
      </c>
      <c r="U23" s="157">
        <f t="shared" si="5"/>
        <v>6303.7918333333319</v>
      </c>
      <c r="V23" s="157"/>
      <c r="W23" s="157">
        <f t="shared" si="12"/>
        <v>9417.7618333333321</v>
      </c>
      <c r="X23" s="157">
        <f t="shared" si="7"/>
        <v>9460.2900000000009</v>
      </c>
      <c r="Y23" s="157">
        <f t="shared" si="8"/>
        <v>11352</v>
      </c>
      <c r="Z23" s="157">
        <f t="shared" si="9"/>
        <v>61121.948166666669</v>
      </c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</row>
    <row r="24" spans="1:80" s="8" customFormat="1" ht="18" customHeight="1" x14ac:dyDescent="0.2">
      <c r="A24" s="132">
        <v>16</v>
      </c>
      <c r="B24" s="133" t="s">
        <v>90</v>
      </c>
      <c r="C24" s="133" t="s">
        <v>73</v>
      </c>
      <c r="D24" s="133" t="s">
        <v>7</v>
      </c>
      <c r="E24" s="133" t="s">
        <v>198</v>
      </c>
      <c r="F24" s="133" t="s">
        <v>54</v>
      </c>
      <c r="G24" s="134">
        <v>95000</v>
      </c>
      <c r="H24" s="134">
        <f t="shared" si="10"/>
        <v>86230.64</v>
      </c>
      <c r="I24" s="134">
        <f t="shared" si="11"/>
        <v>2726.5</v>
      </c>
      <c r="J24" s="134">
        <f t="shared" si="0"/>
        <v>6744.9999999999991</v>
      </c>
      <c r="K24" s="134">
        <f t="shared" si="1"/>
        <v>715.55</v>
      </c>
      <c r="L24" s="134">
        <f t="shared" si="2"/>
        <v>2888</v>
      </c>
      <c r="M24" s="134">
        <f t="shared" si="3"/>
        <v>6735.5</v>
      </c>
      <c r="N24" s="134">
        <v>3154.86</v>
      </c>
      <c r="O24" s="134">
        <f t="shared" si="4"/>
        <v>22965.41</v>
      </c>
      <c r="P24" s="134">
        <v>25</v>
      </c>
      <c r="Q24" s="157"/>
      <c r="R24" s="157"/>
      <c r="S24" s="157">
        <v>4561.2299999999996</v>
      </c>
      <c r="T24" s="157">
        <v>100</v>
      </c>
      <c r="U24" s="157">
        <f t="shared" si="5"/>
        <v>10140.597291666665</v>
      </c>
      <c r="V24" s="157"/>
      <c r="W24" s="157">
        <f t="shared" si="12"/>
        <v>14826.827291666665</v>
      </c>
      <c r="X24" s="157">
        <f t="shared" si="7"/>
        <v>8769.36</v>
      </c>
      <c r="Y24" s="157">
        <f t="shared" si="8"/>
        <v>13480.5</v>
      </c>
      <c r="Z24" s="157">
        <f t="shared" si="9"/>
        <v>71403.812708333338</v>
      </c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/>
      <c r="CB24" s="9"/>
    </row>
    <row r="25" spans="1:80" s="8" customFormat="1" x14ac:dyDescent="0.2">
      <c r="A25" s="132">
        <v>17</v>
      </c>
      <c r="B25" s="133" t="s">
        <v>91</v>
      </c>
      <c r="C25" s="133" t="s">
        <v>73</v>
      </c>
      <c r="D25" s="133" t="s">
        <v>6</v>
      </c>
      <c r="E25" s="133" t="s">
        <v>16</v>
      </c>
      <c r="F25" s="133" t="s">
        <v>54</v>
      </c>
      <c r="G25" s="134">
        <v>95000</v>
      </c>
      <c r="H25" s="134">
        <f t="shared" si="10"/>
        <v>86230.64</v>
      </c>
      <c r="I25" s="134">
        <f t="shared" si="11"/>
        <v>2726.5</v>
      </c>
      <c r="J25" s="134">
        <f t="shared" si="0"/>
        <v>6744.9999999999991</v>
      </c>
      <c r="K25" s="134">
        <f t="shared" si="1"/>
        <v>715.55</v>
      </c>
      <c r="L25" s="134">
        <f t="shared" si="2"/>
        <v>2888</v>
      </c>
      <c r="M25" s="134">
        <f t="shared" si="3"/>
        <v>6735.5</v>
      </c>
      <c r="N25" s="134">
        <v>3154.86</v>
      </c>
      <c r="O25" s="134">
        <f t="shared" si="4"/>
        <v>22965.41</v>
      </c>
      <c r="P25" s="134">
        <v>25</v>
      </c>
      <c r="Q25" s="157">
        <v>10686.79</v>
      </c>
      <c r="R25" s="157"/>
      <c r="S25" s="157">
        <v>2172.54</v>
      </c>
      <c r="T25" s="157">
        <v>100</v>
      </c>
      <c r="U25" s="157">
        <f t="shared" si="5"/>
        <v>10140.597291666665</v>
      </c>
      <c r="V25" s="157"/>
      <c r="W25" s="157">
        <f t="shared" si="6"/>
        <v>23124.927291666667</v>
      </c>
      <c r="X25" s="157">
        <f t="shared" si="7"/>
        <v>8769.36</v>
      </c>
      <c r="Y25" s="157">
        <f>+J25++K25+M25</f>
        <v>14196.05</v>
      </c>
      <c r="Z25" s="157">
        <f t="shared" si="9"/>
        <v>63105.712708333333</v>
      </c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  <c r="CA25" s="9"/>
      <c r="CB25" s="9"/>
    </row>
    <row r="26" spans="1:80" s="8" customFormat="1" ht="21" customHeight="1" x14ac:dyDescent="0.2">
      <c r="A26" s="132">
        <v>18</v>
      </c>
      <c r="B26" s="133" t="s">
        <v>92</v>
      </c>
      <c r="C26" s="133" t="s">
        <v>74</v>
      </c>
      <c r="D26" s="133" t="s">
        <v>200</v>
      </c>
      <c r="E26" s="133" t="s">
        <v>199</v>
      </c>
      <c r="F26" s="133" t="s">
        <v>54</v>
      </c>
      <c r="G26" s="134">
        <v>95000</v>
      </c>
      <c r="H26" s="134">
        <f t="shared" si="10"/>
        <v>89385.5</v>
      </c>
      <c r="I26" s="134">
        <f t="shared" si="11"/>
        <v>2726.5</v>
      </c>
      <c r="J26" s="134">
        <f t="shared" si="0"/>
        <v>6744.9999999999991</v>
      </c>
      <c r="K26" s="134">
        <f t="shared" si="1"/>
        <v>715.55</v>
      </c>
      <c r="L26" s="134">
        <f t="shared" si="2"/>
        <v>2888</v>
      </c>
      <c r="M26" s="134">
        <f t="shared" si="3"/>
        <v>6735.5</v>
      </c>
      <c r="N26" s="134"/>
      <c r="O26" s="134">
        <f t="shared" si="4"/>
        <v>19810.55</v>
      </c>
      <c r="P26" s="134">
        <v>25</v>
      </c>
      <c r="Q26" s="157">
        <v>200</v>
      </c>
      <c r="R26" s="157"/>
      <c r="S26" s="157">
        <v>2034.52</v>
      </c>
      <c r="T26" s="157">
        <v>100</v>
      </c>
      <c r="U26" s="157">
        <f t="shared" si="5"/>
        <v>10929.312291666667</v>
      </c>
      <c r="V26" s="157"/>
      <c r="W26" s="157">
        <f t="shared" si="6"/>
        <v>13288.832291666668</v>
      </c>
      <c r="X26" s="157">
        <f t="shared" si="7"/>
        <v>5614.5</v>
      </c>
      <c r="Y26" s="157">
        <f t="shared" ref="Y26:Y56" si="13">+J26+M26</f>
        <v>13480.5</v>
      </c>
      <c r="Z26" s="157">
        <f t="shared" si="9"/>
        <v>76096.667708333334</v>
      </c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</row>
    <row r="27" spans="1:80" s="8" customFormat="1" x14ac:dyDescent="0.2">
      <c r="A27" s="132">
        <v>19</v>
      </c>
      <c r="B27" s="133" t="s">
        <v>93</v>
      </c>
      <c r="C27" s="133" t="s">
        <v>73</v>
      </c>
      <c r="D27" s="133" t="s">
        <v>11</v>
      </c>
      <c r="E27" s="133" t="s">
        <v>30</v>
      </c>
      <c r="F27" s="133" t="s">
        <v>54</v>
      </c>
      <c r="G27" s="134">
        <v>80000</v>
      </c>
      <c r="H27" s="134">
        <f t="shared" si="10"/>
        <v>73694.570000000007</v>
      </c>
      <c r="I27" s="134">
        <f t="shared" si="11"/>
        <v>2296</v>
      </c>
      <c r="J27" s="134">
        <f t="shared" si="0"/>
        <v>5679.9999999999991</v>
      </c>
      <c r="K27" s="134">
        <f t="shared" si="1"/>
        <v>715.55</v>
      </c>
      <c r="L27" s="134">
        <f t="shared" si="2"/>
        <v>2432</v>
      </c>
      <c r="M27" s="134">
        <f t="shared" si="3"/>
        <v>5672</v>
      </c>
      <c r="N27" s="134">
        <v>1577.43</v>
      </c>
      <c r="O27" s="134">
        <f t="shared" si="4"/>
        <v>18372.98</v>
      </c>
      <c r="P27" s="134">
        <v>25</v>
      </c>
      <c r="Q27" s="157"/>
      <c r="R27" s="157"/>
      <c r="S27" s="157">
        <v>1609.91</v>
      </c>
      <c r="T27" s="157">
        <v>100</v>
      </c>
      <c r="U27" s="157">
        <f t="shared" si="5"/>
        <v>7006.5797916666679</v>
      </c>
      <c r="V27" s="157"/>
      <c r="W27" s="157">
        <f t="shared" si="6"/>
        <v>8741.4897916666687</v>
      </c>
      <c r="X27" s="157">
        <f t="shared" si="7"/>
        <v>6305.43</v>
      </c>
      <c r="Y27" s="157">
        <f t="shared" si="13"/>
        <v>11352</v>
      </c>
      <c r="Z27" s="157">
        <f t="shared" si="9"/>
        <v>64953.080208333333</v>
      </c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</row>
    <row r="28" spans="1:80" s="8" customFormat="1" x14ac:dyDescent="0.2">
      <c r="A28" s="132">
        <v>20</v>
      </c>
      <c r="B28" s="133" t="s">
        <v>95</v>
      </c>
      <c r="C28" s="133" t="s">
        <v>73</v>
      </c>
      <c r="D28" s="133" t="s">
        <v>197</v>
      </c>
      <c r="E28" s="133" t="s">
        <v>19</v>
      </c>
      <c r="F28" s="133" t="s">
        <v>68</v>
      </c>
      <c r="G28" s="134">
        <v>130000</v>
      </c>
      <c r="H28" s="134">
        <f t="shared" si="10"/>
        <v>122317</v>
      </c>
      <c r="I28" s="134">
        <f t="shared" si="11"/>
        <v>3731</v>
      </c>
      <c r="J28" s="134">
        <f t="shared" si="0"/>
        <v>9230</v>
      </c>
      <c r="K28" s="134">
        <f t="shared" si="1"/>
        <v>715.55</v>
      </c>
      <c r="L28" s="134">
        <f t="shared" si="2"/>
        <v>3952</v>
      </c>
      <c r="M28" s="134">
        <f t="shared" si="3"/>
        <v>9217</v>
      </c>
      <c r="N28" s="134"/>
      <c r="O28" s="134">
        <f t="shared" si="4"/>
        <v>26845.55</v>
      </c>
      <c r="P28" s="134">
        <v>25</v>
      </c>
      <c r="Q28" s="157"/>
      <c r="R28" s="157"/>
      <c r="S28" s="157">
        <v>398.64</v>
      </c>
      <c r="T28" s="157">
        <v>100</v>
      </c>
      <c r="U28" s="157">
        <f t="shared" si="5"/>
        <v>19162.187291666665</v>
      </c>
      <c r="V28" s="157"/>
      <c r="W28" s="157">
        <f t="shared" si="6"/>
        <v>19685.827291666665</v>
      </c>
      <c r="X28" s="157">
        <f t="shared" si="7"/>
        <v>7683</v>
      </c>
      <c r="Y28" s="157">
        <f t="shared" si="13"/>
        <v>18447</v>
      </c>
      <c r="Z28" s="157">
        <f t="shared" si="9"/>
        <v>102631.17270833334</v>
      </c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</row>
    <row r="29" spans="1:80" s="31" customFormat="1" x14ac:dyDescent="0.2">
      <c r="A29" s="132">
        <v>21</v>
      </c>
      <c r="B29" s="135" t="s">
        <v>224</v>
      </c>
      <c r="C29" s="136" t="s">
        <v>74</v>
      </c>
      <c r="D29" s="137" t="s">
        <v>197</v>
      </c>
      <c r="E29" s="133" t="s">
        <v>225</v>
      </c>
      <c r="F29" s="136" t="s">
        <v>54</v>
      </c>
      <c r="G29" s="138">
        <v>100000</v>
      </c>
      <c r="H29" s="138">
        <f t="shared" si="10"/>
        <v>94090</v>
      </c>
      <c r="I29" s="138">
        <f t="shared" si="11"/>
        <v>2870</v>
      </c>
      <c r="J29" s="138">
        <f t="shared" si="0"/>
        <v>7099.9999999999991</v>
      </c>
      <c r="K29" s="138">
        <f t="shared" si="1"/>
        <v>715.55</v>
      </c>
      <c r="L29" s="138">
        <f t="shared" si="2"/>
        <v>3040</v>
      </c>
      <c r="M29" s="138">
        <f t="shared" si="3"/>
        <v>7090.0000000000009</v>
      </c>
      <c r="N29" s="138"/>
      <c r="O29" s="138">
        <f t="shared" si="4"/>
        <v>20815.55</v>
      </c>
      <c r="P29" s="138">
        <v>25</v>
      </c>
      <c r="Q29" s="157"/>
      <c r="R29" s="158"/>
      <c r="S29" s="158"/>
      <c r="T29" s="158">
        <v>100</v>
      </c>
      <c r="U29" s="158">
        <f t="shared" si="5"/>
        <v>12105.437291666667</v>
      </c>
      <c r="V29" s="158"/>
      <c r="W29" s="157">
        <f t="shared" si="6"/>
        <v>12230.437291666667</v>
      </c>
      <c r="X29" s="158">
        <f t="shared" si="7"/>
        <v>5910</v>
      </c>
      <c r="Y29" s="158">
        <f t="shared" si="13"/>
        <v>14190</v>
      </c>
      <c r="Z29" s="157">
        <f t="shared" si="9"/>
        <v>81859.562708333338</v>
      </c>
    </row>
    <row r="30" spans="1:80" s="8" customFormat="1" x14ac:dyDescent="0.2">
      <c r="A30" s="132">
        <v>22</v>
      </c>
      <c r="B30" s="133" t="s">
        <v>96</v>
      </c>
      <c r="C30" s="133" t="s">
        <v>74</v>
      </c>
      <c r="D30" s="133" t="s">
        <v>8</v>
      </c>
      <c r="E30" s="133" t="s">
        <v>26</v>
      </c>
      <c r="F30" s="133" t="s">
        <v>55</v>
      </c>
      <c r="G30" s="134">
        <v>80000</v>
      </c>
      <c r="H30" s="134">
        <f t="shared" si="10"/>
        <v>73694.570000000007</v>
      </c>
      <c r="I30" s="134">
        <f t="shared" si="11"/>
        <v>2296</v>
      </c>
      <c r="J30" s="134">
        <f t="shared" si="0"/>
        <v>5679.9999999999991</v>
      </c>
      <c r="K30" s="134">
        <f t="shared" si="1"/>
        <v>715.55</v>
      </c>
      <c r="L30" s="134">
        <f t="shared" si="2"/>
        <v>2432</v>
      </c>
      <c r="M30" s="134">
        <f t="shared" si="3"/>
        <v>5672</v>
      </c>
      <c r="N30" s="134">
        <v>1577.43</v>
      </c>
      <c r="O30" s="134">
        <f t="shared" si="4"/>
        <v>18372.98</v>
      </c>
      <c r="P30" s="134">
        <v>25</v>
      </c>
      <c r="Q30" s="157"/>
      <c r="R30" s="157"/>
      <c r="S30" s="157">
        <v>2035.81</v>
      </c>
      <c r="T30" s="157">
        <v>100</v>
      </c>
      <c r="U30" s="157">
        <v>18272.759999999998</v>
      </c>
      <c r="V30" s="157"/>
      <c r="W30" s="157">
        <f t="shared" si="6"/>
        <v>20433.57</v>
      </c>
      <c r="X30" s="157">
        <f t="shared" si="7"/>
        <v>6305.43</v>
      </c>
      <c r="Y30" s="157">
        <f t="shared" si="13"/>
        <v>11352</v>
      </c>
      <c r="Z30" s="157">
        <f t="shared" si="9"/>
        <v>53261</v>
      </c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9"/>
      <c r="BS30" s="9"/>
      <c r="BT30" s="9"/>
      <c r="BU30" s="9"/>
      <c r="BV30" s="9"/>
      <c r="BW30" s="9"/>
      <c r="BX30" s="9"/>
      <c r="BY30" s="9"/>
      <c r="BZ30" s="9"/>
      <c r="CA30" s="9"/>
      <c r="CB30" s="9"/>
    </row>
    <row r="31" spans="1:80" s="8" customFormat="1" x14ac:dyDescent="0.2">
      <c r="A31" s="132">
        <v>23</v>
      </c>
      <c r="B31" s="133" t="s">
        <v>97</v>
      </c>
      <c r="C31" s="133" t="s">
        <v>73</v>
      </c>
      <c r="D31" s="133" t="s">
        <v>8</v>
      </c>
      <c r="E31" s="133" t="s">
        <v>33</v>
      </c>
      <c r="F31" s="133" t="s">
        <v>54</v>
      </c>
      <c r="G31" s="134">
        <v>95000</v>
      </c>
      <c r="H31" s="134">
        <f t="shared" si="10"/>
        <v>86230.64</v>
      </c>
      <c r="I31" s="134">
        <f t="shared" si="11"/>
        <v>2726.5</v>
      </c>
      <c r="J31" s="134">
        <f t="shared" si="0"/>
        <v>6744.9999999999991</v>
      </c>
      <c r="K31" s="134">
        <f t="shared" si="1"/>
        <v>715.55</v>
      </c>
      <c r="L31" s="134">
        <f t="shared" si="2"/>
        <v>2888</v>
      </c>
      <c r="M31" s="134">
        <f t="shared" si="3"/>
        <v>6735.5</v>
      </c>
      <c r="N31" s="134">
        <v>3154.86</v>
      </c>
      <c r="O31" s="134">
        <f t="shared" si="4"/>
        <v>22965.41</v>
      </c>
      <c r="P31" s="134">
        <v>25</v>
      </c>
      <c r="Q31" s="157"/>
      <c r="R31" s="157"/>
      <c r="S31" s="157"/>
      <c r="T31" s="157">
        <v>100</v>
      </c>
      <c r="U31" s="157">
        <f t="shared" si="5"/>
        <v>10140.597291666665</v>
      </c>
      <c r="V31" s="157"/>
      <c r="W31" s="157">
        <f t="shared" si="6"/>
        <v>10265.597291666665</v>
      </c>
      <c r="X31" s="157">
        <f t="shared" si="7"/>
        <v>8769.36</v>
      </c>
      <c r="Y31" s="157">
        <f t="shared" si="13"/>
        <v>13480.5</v>
      </c>
      <c r="Z31" s="157">
        <f t="shared" si="9"/>
        <v>75965.042708333334</v>
      </c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  <c r="BS31" s="9"/>
      <c r="BT31" s="9"/>
      <c r="BU31" s="9"/>
      <c r="BV31" s="9"/>
      <c r="BW31" s="9"/>
      <c r="BX31" s="9"/>
      <c r="BY31" s="9"/>
      <c r="BZ31" s="9"/>
      <c r="CA31" s="9"/>
      <c r="CB31" s="9"/>
    </row>
    <row r="32" spans="1:80" s="8" customFormat="1" x14ac:dyDescent="0.2">
      <c r="A32" s="132">
        <v>24</v>
      </c>
      <c r="B32" s="133" t="s">
        <v>98</v>
      </c>
      <c r="C32" s="133" t="s">
        <v>73</v>
      </c>
      <c r="D32" s="133" t="s">
        <v>8</v>
      </c>
      <c r="E32" s="133" t="s">
        <v>29</v>
      </c>
      <c r="F32" s="133" t="s">
        <v>54</v>
      </c>
      <c r="G32" s="134">
        <v>80000</v>
      </c>
      <c r="H32" s="134">
        <f t="shared" si="10"/>
        <v>75272</v>
      </c>
      <c r="I32" s="134">
        <f t="shared" si="11"/>
        <v>2296</v>
      </c>
      <c r="J32" s="134">
        <f t="shared" si="0"/>
        <v>5679.9999999999991</v>
      </c>
      <c r="K32" s="134">
        <f t="shared" si="1"/>
        <v>715.55</v>
      </c>
      <c r="L32" s="134">
        <f t="shared" si="2"/>
        <v>2432</v>
      </c>
      <c r="M32" s="134">
        <f t="shared" si="3"/>
        <v>5672</v>
      </c>
      <c r="N32" s="134"/>
      <c r="O32" s="134">
        <f t="shared" si="4"/>
        <v>16795.55</v>
      </c>
      <c r="P32" s="134">
        <v>25</v>
      </c>
      <c r="Q32" s="157"/>
      <c r="R32" s="157"/>
      <c r="S32" s="157">
        <v>1658.4</v>
      </c>
      <c r="T32" s="157">
        <v>100</v>
      </c>
      <c r="U32" s="157">
        <f t="shared" si="5"/>
        <v>7400.9372916666662</v>
      </c>
      <c r="V32" s="157"/>
      <c r="W32" s="157">
        <f t="shared" ref="W30:W35" si="14">P32+Q32+R32+S32+T32+U32-(V32)</f>
        <v>9184.3372916666667</v>
      </c>
      <c r="X32" s="157">
        <f t="shared" si="7"/>
        <v>4728</v>
      </c>
      <c r="Y32" s="157">
        <f t="shared" si="13"/>
        <v>11352</v>
      </c>
      <c r="Z32" s="157">
        <f t="shared" si="9"/>
        <v>66087.66270833333</v>
      </c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9"/>
      <c r="BS32" s="9"/>
      <c r="BT32" s="9"/>
      <c r="BU32" s="9"/>
      <c r="BV32" s="9"/>
      <c r="BW32" s="9"/>
      <c r="BX32" s="9"/>
      <c r="BY32" s="9"/>
      <c r="BZ32" s="9"/>
      <c r="CA32" s="9"/>
      <c r="CB32" s="9"/>
    </row>
    <row r="33" spans="1:80" s="8" customFormat="1" x14ac:dyDescent="0.2">
      <c r="A33" s="132">
        <v>25</v>
      </c>
      <c r="B33" s="133" t="s">
        <v>99</v>
      </c>
      <c r="C33" s="133" t="s">
        <v>73</v>
      </c>
      <c r="D33" s="133" t="s">
        <v>8</v>
      </c>
      <c r="E33" s="133" t="s">
        <v>29</v>
      </c>
      <c r="F33" s="133" t="s">
        <v>54</v>
      </c>
      <c r="G33" s="134">
        <v>80000</v>
      </c>
      <c r="H33" s="134">
        <f t="shared" si="10"/>
        <v>75272</v>
      </c>
      <c r="I33" s="134">
        <f t="shared" si="11"/>
        <v>2296</v>
      </c>
      <c r="J33" s="134">
        <f t="shared" si="0"/>
        <v>5679.9999999999991</v>
      </c>
      <c r="K33" s="134">
        <f t="shared" si="1"/>
        <v>715.55</v>
      </c>
      <c r="L33" s="134">
        <f t="shared" si="2"/>
        <v>2432</v>
      </c>
      <c r="M33" s="134">
        <f t="shared" si="3"/>
        <v>5672</v>
      </c>
      <c r="N33" s="134"/>
      <c r="O33" s="134">
        <f t="shared" si="4"/>
        <v>16795.55</v>
      </c>
      <c r="P33" s="134">
        <v>25</v>
      </c>
      <c r="Q33" s="157"/>
      <c r="R33" s="157"/>
      <c r="S33" s="157">
        <v>1710.57</v>
      </c>
      <c r="T33" s="157">
        <v>100</v>
      </c>
      <c r="U33" s="157">
        <f t="shared" si="5"/>
        <v>7400.9372916666662</v>
      </c>
      <c r="V33" s="157"/>
      <c r="W33" s="157">
        <f t="shared" si="14"/>
        <v>9236.5072916666668</v>
      </c>
      <c r="X33" s="157">
        <f t="shared" si="7"/>
        <v>4728</v>
      </c>
      <c r="Y33" s="157">
        <f t="shared" si="13"/>
        <v>11352</v>
      </c>
      <c r="Z33" s="157">
        <f t="shared" si="9"/>
        <v>66035.492708333331</v>
      </c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9"/>
      <c r="BS33" s="9"/>
      <c r="BT33" s="9"/>
      <c r="BU33" s="9"/>
      <c r="BV33" s="9"/>
      <c r="BW33" s="9"/>
      <c r="BX33" s="9"/>
      <c r="BY33" s="9"/>
      <c r="BZ33" s="9"/>
      <c r="CA33" s="9"/>
      <c r="CB33" s="9"/>
    </row>
    <row r="34" spans="1:80" s="8" customFormat="1" x14ac:dyDescent="0.2">
      <c r="A34" s="132">
        <v>26</v>
      </c>
      <c r="B34" s="133" t="s">
        <v>100</v>
      </c>
      <c r="C34" s="133" t="s">
        <v>74</v>
      </c>
      <c r="D34" s="133" t="s">
        <v>8</v>
      </c>
      <c r="E34" s="133" t="s">
        <v>29</v>
      </c>
      <c r="F34" s="133" t="s">
        <v>54</v>
      </c>
      <c r="G34" s="134">
        <v>80000</v>
      </c>
      <c r="H34" s="134">
        <f t="shared" si="10"/>
        <v>75272</v>
      </c>
      <c r="I34" s="134">
        <f t="shared" si="11"/>
        <v>2296</v>
      </c>
      <c r="J34" s="134">
        <f t="shared" si="0"/>
        <v>5679.9999999999991</v>
      </c>
      <c r="K34" s="134">
        <f t="shared" si="1"/>
        <v>715.55</v>
      </c>
      <c r="L34" s="134">
        <f t="shared" si="2"/>
        <v>2432</v>
      </c>
      <c r="M34" s="134">
        <f t="shared" si="3"/>
        <v>5672</v>
      </c>
      <c r="N34" s="134"/>
      <c r="O34" s="134">
        <f t="shared" si="4"/>
        <v>16795.55</v>
      </c>
      <c r="P34" s="134">
        <v>25</v>
      </c>
      <c r="Q34" s="157"/>
      <c r="R34" s="157"/>
      <c r="S34" s="157">
        <v>1257.3800000000001</v>
      </c>
      <c r="T34" s="157">
        <v>100</v>
      </c>
      <c r="U34" s="157">
        <f t="shared" si="5"/>
        <v>7400.9372916666662</v>
      </c>
      <c r="V34" s="157"/>
      <c r="W34" s="157">
        <f t="shared" si="14"/>
        <v>8783.3172916666663</v>
      </c>
      <c r="X34" s="157">
        <f t="shared" si="7"/>
        <v>4728</v>
      </c>
      <c r="Y34" s="157">
        <f t="shared" si="13"/>
        <v>11352</v>
      </c>
      <c r="Z34" s="157">
        <f t="shared" si="9"/>
        <v>66488.682708333334</v>
      </c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9"/>
      <c r="BS34" s="9"/>
      <c r="BT34" s="9"/>
      <c r="BU34" s="9"/>
      <c r="BV34" s="9"/>
      <c r="BW34" s="9"/>
      <c r="BX34" s="9"/>
      <c r="BY34" s="9"/>
      <c r="BZ34" s="9"/>
      <c r="CA34" s="9"/>
      <c r="CB34" s="9"/>
    </row>
    <row r="35" spans="1:80" s="8" customFormat="1" x14ac:dyDescent="0.2">
      <c r="A35" s="132">
        <v>27</v>
      </c>
      <c r="B35" s="133" t="s">
        <v>101</v>
      </c>
      <c r="C35" s="133" t="s">
        <v>73</v>
      </c>
      <c r="D35" s="133" t="s">
        <v>8</v>
      </c>
      <c r="E35" s="133" t="s">
        <v>28</v>
      </c>
      <c r="F35" s="133" t="s">
        <v>54</v>
      </c>
      <c r="G35" s="134">
        <v>95000</v>
      </c>
      <c r="H35" s="134">
        <f t="shared" si="10"/>
        <v>87808.07</v>
      </c>
      <c r="I35" s="134">
        <f t="shared" si="11"/>
        <v>2726.5</v>
      </c>
      <c r="J35" s="134">
        <f t="shared" si="0"/>
        <v>6744.9999999999991</v>
      </c>
      <c r="K35" s="134">
        <f t="shared" si="1"/>
        <v>715.55</v>
      </c>
      <c r="L35" s="134">
        <f t="shared" si="2"/>
        <v>2888</v>
      </c>
      <c r="M35" s="134">
        <f t="shared" si="3"/>
        <v>6735.5</v>
      </c>
      <c r="N35" s="134">
        <v>1577.43</v>
      </c>
      <c r="O35" s="134">
        <f t="shared" si="4"/>
        <v>21387.98</v>
      </c>
      <c r="P35" s="134">
        <v>25</v>
      </c>
      <c r="Q35" s="157">
        <v>5000</v>
      </c>
      <c r="R35" s="157"/>
      <c r="S35" s="157">
        <v>1714.54</v>
      </c>
      <c r="T35" s="157">
        <v>100</v>
      </c>
      <c r="U35" s="157">
        <f t="shared" si="5"/>
        <v>10534.954791666669</v>
      </c>
      <c r="V35" s="157"/>
      <c r="W35" s="157">
        <f t="shared" si="14"/>
        <v>17374.494791666668</v>
      </c>
      <c r="X35" s="157">
        <f t="shared" si="7"/>
        <v>7191.93</v>
      </c>
      <c r="Y35" s="157">
        <f t="shared" si="13"/>
        <v>13480.5</v>
      </c>
      <c r="Z35" s="157">
        <f t="shared" si="9"/>
        <v>70433.575208333335</v>
      </c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9"/>
      <c r="BS35" s="9"/>
      <c r="BT35" s="9"/>
      <c r="BU35" s="9"/>
      <c r="BV35" s="9"/>
      <c r="BW35" s="9"/>
      <c r="BX35" s="9"/>
      <c r="BY35" s="9"/>
      <c r="BZ35" s="9"/>
      <c r="CA35" s="9"/>
      <c r="CB35" s="9"/>
    </row>
    <row r="36" spans="1:80" s="8" customFormat="1" x14ac:dyDescent="0.2">
      <c r="A36" s="132">
        <v>28</v>
      </c>
      <c r="B36" s="133" t="s">
        <v>103</v>
      </c>
      <c r="C36" s="133" t="s">
        <v>73</v>
      </c>
      <c r="D36" s="133" t="s">
        <v>153</v>
      </c>
      <c r="E36" s="133" t="s">
        <v>43</v>
      </c>
      <c r="F36" s="133" t="s">
        <v>54</v>
      </c>
      <c r="G36" s="134">
        <v>80000</v>
      </c>
      <c r="H36" s="134">
        <f t="shared" ref="H36:H74" si="15">+G36-(I36+L36+N36)</f>
        <v>75272</v>
      </c>
      <c r="I36" s="134">
        <f t="shared" si="11"/>
        <v>2296</v>
      </c>
      <c r="J36" s="134">
        <f t="shared" si="0"/>
        <v>5679.9999999999991</v>
      </c>
      <c r="K36" s="134">
        <f t="shared" si="1"/>
        <v>715.55</v>
      </c>
      <c r="L36" s="134">
        <f t="shared" si="2"/>
        <v>2432</v>
      </c>
      <c r="M36" s="134">
        <f t="shared" si="3"/>
        <v>5672</v>
      </c>
      <c r="N36" s="134"/>
      <c r="O36" s="134">
        <f t="shared" ref="O36:O74" si="16">+I36+J36+K36+L36+M36+N36</f>
        <v>16795.55</v>
      </c>
      <c r="P36" s="134">
        <v>25</v>
      </c>
      <c r="Q36" s="157">
        <v>4000</v>
      </c>
      <c r="R36" s="157"/>
      <c r="S36" s="157">
        <v>1348.58</v>
      </c>
      <c r="T36" s="157">
        <v>100</v>
      </c>
      <c r="U36" s="157">
        <f t="shared" si="5"/>
        <v>7400.9372916666662</v>
      </c>
      <c r="V36" s="157"/>
      <c r="W36" s="157">
        <f t="shared" ref="W36:W74" si="17">P36+Q36+R36+S36+T36+U36</f>
        <v>12874.517291666667</v>
      </c>
      <c r="X36" s="157">
        <f t="shared" ref="X36:X56" si="18">+I36+L36+N36</f>
        <v>4728</v>
      </c>
      <c r="Y36" s="157">
        <f t="shared" si="13"/>
        <v>11352</v>
      </c>
      <c r="Z36" s="157">
        <f t="shared" ref="Z36:Z80" si="19">+G36-(W36+X36)</f>
        <v>62397.482708333337</v>
      </c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  <c r="BS36" s="9"/>
      <c r="BT36" s="9"/>
      <c r="BU36" s="9"/>
      <c r="BV36" s="9"/>
      <c r="BW36" s="9"/>
      <c r="BX36" s="9"/>
      <c r="BY36" s="9"/>
      <c r="BZ36" s="9"/>
      <c r="CA36" s="9"/>
      <c r="CB36" s="9"/>
    </row>
    <row r="37" spans="1:80" s="8" customFormat="1" x14ac:dyDescent="0.2">
      <c r="A37" s="132">
        <v>29</v>
      </c>
      <c r="B37" s="133" t="s">
        <v>104</v>
      </c>
      <c r="C37" s="133" t="s">
        <v>74</v>
      </c>
      <c r="D37" s="133" t="s">
        <v>14</v>
      </c>
      <c r="E37" s="133" t="s">
        <v>45</v>
      </c>
      <c r="F37" s="133" t="s">
        <v>54</v>
      </c>
      <c r="G37" s="134">
        <v>95000</v>
      </c>
      <c r="H37" s="134">
        <f t="shared" si="15"/>
        <v>89385.5</v>
      </c>
      <c r="I37" s="134">
        <f t="shared" si="11"/>
        <v>2726.5</v>
      </c>
      <c r="J37" s="134">
        <f t="shared" si="0"/>
        <v>6744.9999999999991</v>
      </c>
      <c r="K37" s="134">
        <f t="shared" si="1"/>
        <v>715.55</v>
      </c>
      <c r="L37" s="134">
        <f t="shared" si="2"/>
        <v>2888</v>
      </c>
      <c r="M37" s="134">
        <f t="shared" si="3"/>
        <v>6735.5</v>
      </c>
      <c r="N37" s="134"/>
      <c r="O37" s="134">
        <f t="shared" si="16"/>
        <v>19810.55</v>
      </c>
      <c r="P37" s="134">
        <v>25</v>
      </c>
      <c r="Q37" s="157">
        <v>500</v>
      </c>
      <c r="R37" s="157"/>
      <c r="S37" s="157">
        <v>1352.58</v>
      </c>
      <c r="T37" s="157">
        <v>100</v>
      </c>
      <c r="U37" s="157">
        <f t="shared" si="5"/>
        <v>10929.312291666667</v>
      </c>
      <c r="V37" s="157"/>
      <c r="W37" s="157">
        <f t="shared" si="17"/>
        <v>12906.892291666667</v>
      </c>
      <c r="X37" s="157">
        <f t="shared" si="18"/>
        <v>5614.5</v>
      </c>
      <c r="Y37" s="157">
        <f t="shared" si="13"/>
        <v>13480.5</v>
      </c>
      <c r="Z37" s="157">
        <f t="shared" si="19"/>
        <v>76478.607708333337</v>
      </c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  <c r="BE37" s="9"/>
      <c r="BF37" s="9"/>
      <c r="BG37" s="9"/>
      <c r="BH37" s="9"/>
      <c r="BI37" s="9"/>
      <c r="BJ37" s="9"/>
      <c r="BK37" s="9"/>
      <c r="BL37" s="9"/>
      <c r="BM37" s="9"/>
      <c r="BN37" s="9"/>
      <c r="BO37" s="9"/>
      <c r="BP37" s="9"/>
      <c r="BQ37" s="9"/>
      <c r="BR37" s="9"/>
      <c r="BS37" s="9"/>
      <c r="BT37" s="9"/>
      <c r="BU37" s="9"/>
      <c r="BV37" s="9"/>
      <c r="BW37" s="9"/>
      <c r="BX37" s="9"/>
      <c r="BY37" s="9"/>
      <c r="BZ37" s="9"/>
      <c r="CA37" s="9"/>
      <c r="CB37" s="9"/>
    </row>
    <row r="38" spans="1:80" s="8" customFormat="1" x14ac:dyDescent="0.2">
      <c r="A38" s="132">
        <v>30</v>
      </c>
      <c r="B38" s="133" t="s">
        <v>105</v>
      </c>
      <c r="C38" s="133" t="s">
        <v>73</v>
      </c>
      <c r="D38" s="133" t="s">
        <v>12</v>
      </c>
      <c r="E38" s="133" t="s">
        <v>50</v>
      </c>
      <c r="F38" s="133" t="s">
        <v>54</v>
      </c>
      <c r="G38" s="134">
        <v>95000</v>
      </c>
      <c r="H38" s="134">
        <f t="shared" si="15"/>
        <v>87808.07</v>
      </c>
      <c r="I38" s="134">
        <f t="shared" si="11"/>
        <v>2726.5</v>
      </c>
      <c r="J38" s="134">
        <f t="shared" si="0"/>
        <v>6744.9999999999991</v>
      </c>
      <c r="K38" s="134">
        <f t="shared" si="1"/>
        <v>715.55</v>
      </c>
      <c r="L38" s="134">
        <f t="shared" si="2"/>
        <v>2888</v>
      </c>
      <c r="M38" s="134">
        <f t="shared" si="3"/>
        <v>6735.5</v>
      </c>
      <c r="N38" s="134">
        <v>1577.43</v>
      </c>
      <c r="O38" s="134">
        <f t="shared" si="16"/>
        <v>21387.98</v>
      </c>
      <c r="P38" s="134">
        <v>25</v>
      </c>
      <c r="Q38" s="157">
        <v>3052.23</v>
      </c>
      <c r="R38" s="157"/>
      <c r="S38" s="157">
        <v>391.99</v>
      </c>
      <c r="T38" s="157">
        <v>100</v>
      </c>
      <c r="U38" s="157">
        <f t="shared" si="5"/>
        <v>10534.954791666669</v>
      </c>
      <c r="V38" s="157"/>
      <c r="W38" s="157">
        <f t="shared" si="17"/>
        <v>14104.174791666668</v>
      </c>
      <c r="X38" s="157">
        <f t="shared" si="18"/>
        <v>7191.93</v>
      </c>
      <c r="Y38" s="157">
        <f t="shared" si="13"/>
        <v>13480.5</v>
      </c>
      <c r="Z38" s="157">
        <f t="shared" si="19"/>
        <v>73703.895208333328</v>
      </c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9"/>
      <c r="BF38" s="9"/>
      <c r="BG38" s="9"/>
      <c r="BH38" s="9"/>
      <c r="BI38" s="9"/>
      <c r="BJ38" s="9"/>
      <c r="BK38" s="9"/>
      <c r="BL38" s="9"/>
      <c r="BM38" s="9"/>
      <c r="BN38" s="9"/>
      <c r="BO38" s="9"/>
      <c r="BP38" s="9"/>
      <c r="BQ38" s="9"/>
      <c r="BR38" s="9"/>
      <c r="BS38" s="9"/>
      <c r="BT38" s="9"/>
      <c r="BU38" s="9"/>
      <c r="BV38" s="9"/>
      <c r="BW38" s="9"/>
      <c r="BX38" s="9"/>
      <c r="BY38" s="9"/>
      <c r="BZ38" s="9"/>
      <c r="CA38" s="9"/>
      <c r="CB38" s="9"/>
    </row>
    <row r="39" spans="1:80" s="8" customFormat="1" ht="17.25" customHeight="1" x14ac:dyDescent="0.2">
      <c r="A39" s="132">
        <v>31</v>
      </c>
      <c r="B39" s="133" t="s">
        <v>106</v>
      </c>
      <c r="C39" s="133" t="s">
        <v>74</v>
      </c>
      <c r="D39" s="133" t="s">
        <v>159</v>
      </c>
      <c r="E39" s="133" t="s">
        <v>53</v>
      </c>
      <c r="F39" s="133" t="s">
        <v>54</v>
      </c>
      <c r="G39" s="134">
        <v>48000</v>
      </c>
      <c r="H39" s="134">
        <f t="shared" si="15"/>
        <v>45163.199999999997</v>
      </c>
      <c r="I39" s="134">
        <f t="shared" si="11"/>
        <v>1377.6</v>
      </c>
      <c r="J39" s="134">
        <f t="shared" si="0"/>
        <v>3407.9999999999995</v>
      </c>
      <c r="K39" s="134">
        <f t="shared" si="1"/>
        <v>528</v>
      </c>
      <c r="L39" s="134">
        <f t="shared" si="2"/>
        <v>1459.2</v>
      </c>
      <c r="M39" s="134">
        <f t="shared" si="3"/>
        <v>3403.2000000000003</v>
      </c>
      <c r="N39" s="134"/>
      <c r="O39" s="134">
        <f t="shared" si="16"/>
        <v>10176</v>
      </c>
      <c r="P39" s="134">
        <v>25</v>
      </c>
      <c r="Q39" s="157"/>
      <c r="R39" s="157"/>
      <c r="S39" s="157">
        <v>564.02</v>
      </c>
      <c r="T39" s="157">
        <v>100</v>
      </c>
      <c r="U39" s="157">
        <f t="shared" si="5"/>
        <v>1571.7298749999989</v>
      </c>
      <c r="V39" s="157"/>
      <c r="W39" s="157">
        <f t="shared" si="17"/>
        <v>2260.7498749999986</v>
      </c>
      <c r="X39" s="157">
        <f t="shared" si="18"/>
        <v>2836.8</v>
      </c>
      <c r="Y39" s="157">
        <f t="shared" si="13"/>
        <v>6811.2</v>
      </c>
      <c r="Z39" s="157">
        <f t="shared" si="19"/>
        <v>42902.450125000003</v>
      </c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  <c r="BC39" s="9"/>
      <c r="BD39" s="9"/>
      <c r="BE39" s="9"/>
      <c r="BF39" s="9"/>
      <c r="BG39" s="9"/>
      <c r="BH39" s="9"/>
      <c r="BI39" s="9"/>
      <c r="BJ39" s="9"/>
      <c r="BK39" s="9"/>
      <c r="BL39" s="9"/>
      <c r="BM39" s="9"/>
      <c r="BN39" s="9"/>
      <c r="BO39" s="9"/>
      <c r="BP39" s="9"/>
      <c r="BQ39" s="9"/>
      <c r="BR39" s="9"/>
      <c r="BS39" s="9"/>
      <c r="BT39" s="9"/>
      <c r="BU39" s="9"/>
      <c r="BV39" s="9"/>
      <c r="BW39" s="9"/>
      <c r="BX39" s="9"/>
      <c r="BY39" s="9"/>
      <c r="BZ39" s="9"/>
      <c r="CA39" s="9"/>
      <c r="CB39" s="9"/>
    </row>
    <row r="40" spans="1:80" s="8" customFormat="1" x14ac:dyDescent="0.2">
      <c r="A40" s="132">
        <v>32</v>
      </c>
      <c r="B40" s="133" t="s">
        <v>107</v>
      </c>
      <c r="C40" s="133" t="s">
        <v>74</v>
      </c>
      <c r="D40" s="133" t="s">
        <v>153</v>
      </c>
      <c r="E40" s="133" t="s">
        <v>47</v>
      </c>
      <c r="F40" s="133" t="s">
        <v>54</v>
      </c>
      <c r="G40" s="134">
        <v>48000</v>
      </c>
      <c r="H40" s="134">
        <f t="shared" si="15"/>
        <v>45163.199999999997</v>
      </c>
      <c r="I40" s="134">
        <f t="shared" si="11"/>
        <v>1377.6</v>
      </c>
      <c r="J40" s="134">
        <f t="shared" si="0"/>
        <v>3407.9999999999995</v>
      </c>
      <c r="K40" s="134">
        <f t="shared" si="1"/>
        <v>528</v>
      </c>
      <c r="L40" s="134">
        <f t="shared" si="2"/>
        <v>1459.2</v>
      </c>
      <c r="M40" s="134">
        <f t="shared" si="3"/>
        <v>3403.2000000000003</v>
      </c>
      <c r="N40" s="134"/>
      <c r="O40" s="134">
        <f t="shared" si="16"/>
        <v>10176</v>
      </c>
      <c r="P40" s="134">
        <v>25</v>
      </c>
      <c r="Q40" s="157">
        <v>6590.74</v>
      </c>
      <c r="R40" s="157"/>
      <c r="S40" s="157">
        <v>943.92</v>
      </c>
      <c r="T40" s="157">
        <v>100</v>
      </c>
      <c r="U40" s="157">
        <f t="shared" si="5"/>
        <v>1571.7298749999989</v>
      </c>
      <c r="V40" s="157"/>
      <c r="W40" s="157">
        <f t="shared" si="17"/>
        <v>9231.3898749999989</v>
      </c>
      <c r="X40" s="157">
        <f t="shared" si="18"/>
        <v>2836.8</v>
      </c>
      <c r="Y40" s="157">
        <f t="shared" si="13"/>
        <v>6811.2</v>
      </c>
      <c r="Z40" s="157">
        <f t="shared" si="19"/>
        <v>35931.810125000004</v>
      </c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9"/>
      <c r="BF40" s="9"/>
      <c r="BG40" s="9"/>
      <c r="BH40" s="9"/>
      <c r="BI40" s="9"/>
      <c r="BJ40" s="9"/>
      <c r="BK40" s="9"/>
      <c r="BL40" s="9"/>
      <c r="BM40" s="9"/>
      <c r="BN40" s="9"/>
      <c r="BO40" s="9"/>
      <c r="BP40" s="9"/>
      <c r="BQ40" s="9"/>
      <c r="BR40" s="9"/>
      <c r="BS40" s="9"/>
      <c r="BT40" s="9"/>
      <c r="BU40" s="9"/>
      <c r="BV40" s="9"/>
      <c r="BW40" s="9"/>
      <c r="BX40" s="9"/>
      <c r="BY40" s="9"/>
      <c r="BZ40" s="9"/>
      <c r="CA40" s="9"/>
      <c r="CB40" s="9"/>
    </row>
    <row r="41" spans="1:80" s="8" customFormat="1" x14ac:dyDescent="0.2">
      <c r="A41" s="132">
        <v>33</v>
      </c>
      <c r="B41" s="133" t="s">
        <v>84</v>
      </c>
      <c r="C41" s="133" t="s">
        <v>74</v>
      </c>
      <c r="D41" s="133" t="s">
        <v>8</v>
      </c>
      <c r="E41" s="133" t="s">
        <v>190</v>
      </c>
      <c r="F41" s="133" t="s">
        <v>54</v>
      </c>
      <c r="G41" s="134">
        <v>48000</v>
      </c>
      <c r="H41" s="134">
        <f>+G41-(I41+L41+N41)</f>
        <v>45163.199999999997</v>
      </c>
      <c r="I41" s="134">
        <f>IF(G41&lt;=325250,G41*2.87%,9334.68)</f>
        <v>1377.6</v>
      </c>
      <c r="J41" s="134">
        <f>IF(G41&lt;=325250,G41*7.1%,23092.75)</f>
        <v>3407.9999999999995</v>
      </c>
      <c r="K41" s="134">
        <f>IF(G41&lt;=65050,G41*1.1%,715.55)</f>
        <v>528</v>
      </c>
      <c r="L41" s="134">
        <f>IF(G41&lt;=162625,G41*3.04%,4943.8)</f>
        <v>1459.2</v>
      </c>
      <c r="M41" s="134">
        <f>IF(G41&lt;=162625,G41*7.09%,11530.11)</f>
        <v>3403.2000000000003</v>
      </c>
      <c r="N41" s="134"/>
      <c r="O41" s="134">
        <f>+I41+J41+K41+L41+M41+N41</f>
        <v>10176</v>
      </c>
      <c r="P41" s="134">
        <v>25</v>
      </c>
      <c r="Q41" s="157"/>
      <c r="R41" s="157"/>
      <c r="S41" s="157">
        <v>1063.23</v>
      </c>
      <c r="T41" s="157">
        <v>100</v>
      </c>
      <c r="U41" s="157">
        <f>IF((H41*12)&gt;867123.01,(79776+(((H41*12)-867123.01)*0.25))/12,IF((H41*12)&gt;624329.01,(31216+(((H41*12)-624329.01)*0.2))/12,IF((H41*12)&gt;416220.01,(((H41*12)-416220.01)*0.15)/12,0)))</f>
        <v>1571.7298749999989</v>
      </c>
      <c r="V41" s="157"/>
      <c r="W41" s="157">
        <f>P41+Q41+R41+S41+T41+U41-(V41)</f>
        <v>2759.9598749999986</v>
      </c>
      <c r="X41" s="157">
        <f>+I41+L41+N41</f>
        <v>2836.8</v>
      </c>
      <c r="Y41" s="157">
        <f>+J41+M41</f>
        <v>6811.2</v>
      </c>
      <c r="Z41" s="157">
        <f>+G41-(W41+X41)</f>
        <v>42403.240125000004</v>
      </c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9"/>
      <c r="BF41" s="9"/>
      <c r="BG41" s="9"/>
      <c r="BH41" s="9"/>
      <c r="BI41" s="9"/>
      <c r="BJ41" s="9"/>
      <c r="BK41" s="9"/>
      <c r="BL41" s="9"/>
      <c r="BM41" s="9"/>
      <c r="BN41" s="9"/>
      <c r="BO41" s="9"/>
      <c r="BP41" s="9"/>
      <c r="BQ41" s="9"/>
      <c r="BR41" s="9"/>
      <c r="BS41" s="9"/>
      <c r="BT41" s="9"/>
      <c r="BU41" s="9"/>
      <c r="BV41" s="9"/>
      <c r="BW41" s="9"/>
      <c r="BX41" s="9"/>
      <c r="BY41" s="9"/>
      <c r="BZ41" s="9"/>
      <c r="CA41" s="9"/>
      <c r="CB41" s="9"/>
    </row>
    <row r="42" spans="1:80" s="8" customFormat="1" x14ac:dyDescent="0.2">
      <c r="A42" s="132">
        <v>34</v>
      </c>
      <c r="B42" s="133" t="s">
        <v>201</v>
      </c>
      <c r="C42" s="133" t="s">
        <v>73</v>
      </c>
      <c r="D42" s="133" t="s">
        <v>13</v>
      </c>
      <c r="E42" s="133" t="s">
        <v>48</v>
      </c>
      <c r="F42" s="133" t="s">
        <v>54</v>
      </c>
      <c r="G42" s="134">
        <v>60000</v>
      </c>
      <c r="H42" s="134">
        <f t="shared" si="15"/>
        <v>54876.57</v>
      </c>
      <c r="I42" s="134">
        <f t="shared" si="11"/>
        <v>1722</v>
      </c>
      <c r="J42" s="134">
        <f t="shared" si="0"/>
        <v>4260</v>
      </c>
      <c r="K42" s="134">
        <f t="shared" si="1"/>
        <v>660.00000000000011</v>
      </c>
      <c r="L42" s="134">
        <f t="shared" si="2"/>
        <v>1824</v>
      </c>
      <c r="M42" s="134">
        <f t="shared" si="3"/>
        <v>4254</v>
      </c>
      <c r="N42" s="134">
        <v>1577.43</v>
      </c>
      <c r="O42" s="134">
        <f t="shared" si="16"/>
        <v>14297.43</v>
      </c>
      <c r="P42" s="134">
        <v>25</v>
      </c>
      <c r="Q42" s="157">
        <v>2500</v>
      </c>
      <c r="R42" s="157"/>
      <c r="S42" s="157">
        <v>631.99</v>
      </c>
      <c r="T42" s="157">
        <v>100</v>
      </c>
      <c r="U42" s="157">
        <f t="shared" si="5"/>
        <v>3171.1638333333326</v>
      </c>
      <c r="V42" s="157"/>
      <c r="W42" s="157">
        <f t="shared" si="17"/>
        <v>6428.1538333333319</v>
      </c>
      <c r="X42" s="157">
        <f t="shared" si="18"/>
        <v>5123.43</v>
      </c>
      <c r="Y42" s="157">
        <f t="shared" si="13"/>
        <v>8514</v>
      </c>
      <c r="Z42" s="157">
        <f t="shared" si="19"/>
        <v>48448.41616666667</v>
      </c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9"/>
      <c r="BF42" s="9"/>
      <c r="BG42" s="9"/>
      <c r="BH42" s="9"/>
      <c r="BI42" s="9"/>
      <c r="BJ42" s="9"/>
      <c r="BK42" s="9"/>
      <c r="BL42" s="9"/>
      <c r="BM42" s="9"/>
      <c r="BN42" s="9"/>
      <c r="BO42" s="9"/>
      <c r="BP42" s="9"/>
      <c r="BQ42" s="9"/>
      <c r="BR42" s="9"/>
      <c r="BS42" s="9"/>
      <c r="BT42" s="9"/>
      <c r="BU42" s="9"/>
      <c r="BV42" s="9"/>
      <c r="BW42" s="9"/>
      <c r="BX42" s="9"/>
      <c r="BY42" s="9"/>
      <c r="BZ42" s="9"/>
      <c r="CA42" s="9"/>
      <c r="CB42" s="9"/>
    </row>
    <row r="43" spans="1:80" s="8" customFormat="1" x14ac:dyDescent="0.2">
      <c r="A43" s="132">
        <v>35</v>
      </c>
      <c r="B43" s="133" t="s">
        <v>108</v>
      </c>
      <c r="C43" s="133" t="s">
        <v>73</v>
      </c>
      <c r="D43" s="133" t="s">
        <v>8</v>
      </c>
      <c r="E43" s="133" t="s">
        <v>31</v>
      </c>
      <c r="F43" s="133" t="s">
        <v>54</v>
      </c>
      <c r="G43" s="134">
        <v>53000</v>
      </c>
      <c r="H43" s="134">
        <f t="shared" si="15"/>
        <v>49867.7</v>
      </c>
      <c r="I43" s="134">
        <f t="shared" si="11"/>
        <v>1521.1</v>
      </c>
      <c r="J43" s="134">
        <f t="shared" si="0"/>
        <v>3762.9999999999995</v>
      </c>
      <c r="K43" s="134">
        <f t="shared" si="1"/>
        <v>583.00000000000011</v>
      </c>
      <c r="L43" s="134">
        <f t="shared" si="2"/>
        <v>1611.2</v>
      </c>
      <c r="M43" s="134">
        <f t="shared" si="3"/>
        <v>3757.7000000000003</v>
      </c>
      <c r="N43" s="134"/>
      <c r="O43" s="134">
        <f t="shared" si="16"/>
        <v>11236</v>
      </c>
      <c r="P43" s="134">
        <v>25</v>
      </c>
      <c r="Q43" s="157">
        <v>3495.45</v>
      </c>
      <c r="R43" s="157"/>
      <c r="S43" s="157">
        <v>958.66</v>
      </c>
      <c r="T43" s="157">
        <v>100</v>
      </c>
      <c r="U43" s="157">
        <f t="shared" si="5"/>
        <v>2277.4048749999988</v>
      </c>
      <c r="V43" s="157"/>
      <c r="W43" s="157">
        <f t="shared" si="17"/>
        <v>6856.5148749999989</v>
      </c>
      <c r="X43" s="157">
        <f t="shared" si="18"/>
        <v>3132.3</v>
      </c>
      <c r="Y43" s="157">
        <f t="shared" si="13"/>
        <v>7520.7</v>
      </c>
      <c r="Z43" s="157">
        <f t="shared" si="19"/>
        <v>43011.185125000004</v>
      </c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9"/>
      <c r="BF43" s="9"/>
      <c r="BG43" s="9"/>
      <c r="BH43" s="9"/>
      <c r="BI43" s="9"/>
      <c r="BJ43" s="9"/>
      <c r="BK43" s="9"/>
      <c r="BL43" s="9"/>
      <c r="BM43" s="9"/>
      <c r="BN43" s="9"/>
      <c r="BO43" s="9"/>
      <c r="BP43" s="9"/>
      <c r="BQ43" s="9"/>
      <c r="BR43" s="9"/>
      <c r="BS43" s="9"/>
      <c r="BT43" s="9"/>
      <c r="BU43" s="9"/>
      <c r="BV43" s="9"/>
      <c r="BW43" s="9"/>
      <c r="BX43" s="9"/>
      <c r="BY43" s="9"/>
      <c r="BZ43" s="9"/>
      <c r="CA43" s="9"/>
      <c r="CB43" s="9"/>
    </row>
    <row r="44" spans="1:80" s="8" customFormat="1" x14ac:dyDescent="0.2">
      <c r="A44" s="132">
        <v>36</v>
      </c>
      <c r="B44" s="133" t="s">
        <v>109</v>
      </c>
      <c r="C44" s="133" t="s">
        <v>73</v>
      </c>
      <c r="D44" s="133" t="s">
        <v>192</v>
      </c>
      <c r="E44" s="133" t="s">
        <v>31</v>
      </c>
      <c r="F44" s="133" t="s">
        <v>54</v>
      </c>
      <c r="G44" s="134">
        <v>32000</v>
      </c>
      <c r="H44" s="134">
        <f t="shared" si="15"/>
        <v>30108.799999999999</v>
      </c>
      <c r="I44" s="134">
        <f t="shared" si="11"/>
        <v>918.4</v>
      </c>
      <c r="J44" s="134">
        <f t="shared" si="0"/>
        <v>2272</v>
      </c>
      <c r="K44" s="134">
        <f t="shared" si="1"/>
        <v>352.00000000000006</v>
      </c>
      <c r="L44" s="134">
        <f t="shared" si="2"/>
        <v>972.8</v>
      </c>
      <c r="M44" s="134">
        <f t="shared" si="3"/>
        <v>2268.8000000000002</v>
      </c>
      <c r="N44" s="134"/>
      <c r="O44" s="134">
        <f t="shared" si="16"/>
        <v>6784</v>
      </c>
      <c r="P44" s="134">
        <v>25</v>
      </c>
      <c r="Q44" s="157"/>
      <c r="R44" s="157"/>
      <c r="S44" s="157">
        <v>600.92999999999995</v>
      </c>
      <c r="T44" s="157">
        <v>100</v>
      </c>
      <c r="U44" s="157">
        <f t="shared" si="5"/>
        <v>0</v>
      </c>
      <c r="V44" s="157"/>
      <c r="W44" s="157">
        <f t="shared" si="17"/>
        <v>725.93</v>
      </c>
      <c r="X44" s="157">
        <f t="shared" si="18"/>
        <v>1891.1999999999998</v>
      </c>
      <c r="Y44" s="157">
        <f t="shared" si="13"/>
        <v>4540.8</v>
      </c>
      <c r="Z44" s="157">
        <f t="shared" si="19"/>
        <v>29382.87</v>
      </c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9"/>
      <c r="BD44" s="9"/>
      <c r="BE44" s="9"/>
      <c r="BF44" s="9"/>
      <c r="BG44" s="9"/>
      <c r="BH44" s="9"/>
      <c r="BI44" s="9"/>
      <c r="BJ44" s="9"/>
      <c r="BK44" s="9"/>
      <c r="BL44" s="9"/>
      <c r="BM44" s="9"/>
      <c r="BN44" s="9"/>
      <c r="BO44" s="9"/>
      <c r="BP44" s="9"/>
      <c r="BQ44" s="9"/>
      <c r="BR44" s="9"/>
      <c r="BS44" s="9"/>
      <c r="BT44" s="9"/>
      <c r="BU44" s="9"/>
      <c r="BV44" s="9"/>
      <c r="BW44" s="9"/>
      <c r="BX44" s="9"/>
      <c r="BY44" s="9"/>
      <c r="BZ44" s="9"/>
      <c r="CA44" s="9"/>
      <c r="CB44" s="9"/>
    </row>
    <row r="45" spans="1:80" s="8" customFormat="1" x14ac:dyDescent="0.2">
      <c r="A45" s="132">
        <v>37</v>
      </c>
      <c r="B45" s="133" t="s">
        <v>110</v>
      </c>
      <c r="C45" s="133" t="s">
        <v>74</v>
      </c>
      <c r="D45" s="133" t="s">
        <v>14</v>
      </c>
      <c r="E45" s="133" t="s">
        <v>44</v>
      </c>
      <c r="F45" s="133" t="s">
        <v>54</v>
      </c>
      <c r="G45" s="134">
        <v>60000</v>
      </c>
      <c r="H45" s="134">
        <f t="shared" si="15"/>
        <v>54876.57</v>
      </c>
      <c r="I45" s="134">
        <f t="shared" si="11"/>
        <v>1722</v>
      </c>
      <c r="J45" s="134">
        <f t="shared" si="0"/>
        <v>4260</v>
      </c>
      <c r="K45" s="134">
        <f t="shared" si="1"/>
        <v>660.00000000000011</v>
      </c>
      <c r="L45" s="134">
        <f t="shared" si="2"/>
        <v>1824</v>
      </c>
      <c r="M45" s="134">
        <f t="shared" si="3"/>
        <v>4254</v>
      </c>
      <c r="N45" s="134">
        <v>1577.43</v>
      </c>
      <c r="O45" s="134">
        <f t="shared" si="16"/>
        <v>14297.43</v>
      </c>
      <c r="P45" s="134">
        <v>25</v>
      </c>
      <c r="Q45" s="157">
        <v>3495.45</v>
      </c>
      <c r="R45" s="157"/>
      <c r="S45" s="157">
        <v>684.53</v>
      </c>
      <c r="T45" s="157">
        <v>100</v>
      </c>
      <c r="U45" s="157">
        <f t="shared" si="5"/>
        <v>3171.1638333333326</v>
      </c>
      <c r="V45" s="157"/>
      <c r="W45" s="157">
        <f t="shared" si="17"/>
        <v>7476.1438333333317</v>
      </c>
      <c r="X45" s="157">
        <f t="shared" si="18"/>
        <v>5123.43</v>
      </c>
      <c r="Y45" s="157">
        <f t="shared" si="13"/>
        <v>8514</v>
      </c>
      <c r="Z45" s="157">
        <f t="shared" si="19"/>
        <v>47400.426166666672</v>
      </c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9"/>
      <c r="BL45" s="9"/>
      <c r="BM45" s="9"/>
      <c r="BN45" s="9"/>
      <c r="BO45" s="9"/>
      <c r="BP45" s="9"/>
      <c r="BQ45" s="9"/>
      <c r="BR45" s="9"/>
      <c r="BS45" s="9"/>
      <c r="BT45" s="9"/>
      <c r="BU45" s="9"/>
      <c r="BV45" s="9"/>
      <c r="BW45" s="9"/>
      <c r="BX45" s="9"/>
      <c r="BY45" s="9"/>
      <c r="BZ45" s="9"/>
      <c r="CA45" s="9"/>
      <c r="CB45" s="9"/>
    </row>
    <row r="46" spans="1:80" s="8" customFormat="1" x14ac:dyDescent="0.2">
      <c r="A46" s="132">
        <v>38</v>
      </c>
      <c r="B46" s="133" t="s">
        <v>102</v>
      </c>
      <c r="C46" s="133" t="s">
        <v>73</v>
      </c>
      <c r="D46" s="133" t="s">
        <v>11</v>
      </c>
      <c r="E46" s="133" t="s">
        <v>64</v>
      </c>
      <c r="F46" s="133" t="s">
        <v>54</v>
      </c>
      <c r="G46" s="134">
        <v>60000</v>
      </c>
      <c r="H46" s="134">
        <f>+G46-(I46+L46+N46)</f>
        <v>56454</v>
      </c>
      <c r="I46" s="134">
        <f t="shared" si="11"/>
        <v>1722</v>
      </c>
      <c r="J46" s="134">
        <f t="shared" si="0"/>
        <v>4260</v>
      </c>
      <c r="K46" s="134">
        <f t="shared" si="1"/>
        <v>660.00000000000011</v>
      </c>
      <c r="L46" s="134">
        <f t="shared" si="2"/>
        <v>1824</v>
      </c>
      <c r="M46" s="134">
        <f t="shared" si="3"/>
        <v>4254</v>
      </c>
      <c r="N46" s="134"/>
      <c r="O46" s="134">
        <f>+I46+J46+K46+L46+M46+N46</f>
        <v>12720</v>
      </c>
      <c r="P46" s="134">
        <v>25</v>
      </c>
      <c r="Q46" s="157"/>
      <c r="R46" s="157"/>
      <c r="S46" s="157">
        <v>1523.36</v>
      </c>
      <c r="T46" s="157">
        <v>100</v>
      </c>
      <c r="U46" s="157">
        <f t="shared" si="5"/>
        <v>3486.6498333333329</v>
      </c>
      <c r="V46" s="157"/>
      <c r="W46" s="157">
        <f>P46+Q46+R46+S46+T46+U46</f>
        <v>5135.0098333333326</v>
      </c>
      <c r="X46" s="157">
        <f>+I46+L46+N46</f>
        <v>3546</v>
      </c>
      <c r="Y46" s="157">
        <f>+J46+M46</f>
        <v>8514</v>
      </c>
      <c r="Z46" s="157">
        <f>+G46-(W46+X46)</f>
        <v>51318.99016666667</v>
      </c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9"/>
      <c r="BD46" s="9"/>
      <c r="BE46" s="9"/>
      <c r="BF46" s="9"/>
      <c r="BG46" s="9"/>
      <c r="BH46" s="9"/>
      <c r="BI46" s="9"/>
      <c r="BJ46" s="9"/>
      <c r="BK46" s="9"/>
      <c r="BL46" s="9"/>
      <c r="BM46" s="9"/>
      <c r="BN46" s="9"/>
      <c r="BO46" s="9"/>
      <c r="BP46" s="9"/>
      <c r="BQ46" s="9"/>
      <c r="BR46" s="9"/>
      <c r="BS46" s="9"/>
      <c r="BT46" s="9"/>
      <c r="BU46" s="9"/>
      <c r="BV46" s="9"/>
      <c r="BW46" s="9"/>
      <c r="BX46" s="9"/>
      <c r="BY46" s="9"/>
      <c r="BZ46" s="9"/>
      <c r="CA46" s="9"/>
      <c r="CB46" s="9"/>
    </row>
    <row r="47" spans="1:80" s="8" customFormat="1" x14ac:dyDescent="0.2">
      <c r="A47" s="132">
        <v>39</v>
      </c>
      <c r="B47" s="133" t="s">
        <v>111</v>
      </c>
      <c r="C47" s="133" t="s">
        <v>73</v>
      </c>
      <c r="D47" s="133" t="s">
        <v>6</v>
      </c>
      <c r="E47" s="133" t="s">
        <v>62</v>
      </c>
      <c r="F47" s="133" t="s">
        <v>54</v>
      </c>
      <c r="G47" s="134">
        <v>60000</v>
      </c>
      <c r="H47" s="134">
        <f t="shared" si="15"/>
        <v>56454</v>
      </c>
      <c r="I47" s="134">
        <f t="shared" si="11"/>
        <v>1722</v>
      </c>
      <c r="J47" s="134">
        <f t="shared" si="0"/>
        <v>4260</v>
      </c>
      <c r="K47" s="134">
        <f t="shared" si="1"/>
        <v>660.00000000000011</v>
      </c>
      <c r="L47" s="134">
        <f t="shared" si="2"/>
        <v>1824</v>
      </c>
      <c r="M47" s="134">
        <f t="shared" si="3"/>
        <v>4254</v>
      </c>
      <c r="N47" s="134"/>
      <c r="O47" s="134">
        <f t="shared" si="16"/>
        <v>12720</v>
      </c>
      <c r="P47" s="134">
        <v>25</v>
      </c>
      <c r="Q47" s="157">
        <v>2458.4</v>
      </c>
      <c r="R47" s="157"/>
      <c r="S47" s="157">
        <v>1652.82</v>
      </c>
      <c r="T47" s="157">
        <v>100</v>
      </c>
      <c r="U47" s="157">
        <f t="shared" si="5"/>
        <v>3486.6498333333329</v>
      </c>
      <c r="V47" s="157"/>
      <c r="W47" s="157">
        <f t="shared" si="17"/>
        <v>7722.8698333333332</v>
      </c>
      <c r="X47" s="157">
        <f t="shared" si="18"/>
        <v>3546</v>
      </c>
      <c r="Y47" s="157">
        <f t="shared" si="13"/>
        <v>8514</v>
      </c>
      <c r="Z47" s="157">
        <f t="shared" si="19"/>
        <v>48731.13016666667</v>
      </c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/>
      <c r="BE47" s="9"/>
      <c r="BF47" s="9"/>
      <c r="BG47" s="9"/>
      <c r="BH47" s="9"/>
      <c r="BI47" s="9"/>
      <c r="BJ47" s="9"/>
      <c r="BK47" s="9"/>
      <c r="BL47" s="9"/>
      <c r="BM47" s="9"/>
      <c r="BN47" s="9"/>
      <c r="BO47" s="9"/>
      <c r="BP47" s="9"/>
      <c r="BQ47" s="9"/>
      <c r="BR47" s="9"/>
      <c r="BS47" s="9"/>
      <c r="BT47" s="9"/>
      <c r="BU47" s="9"/>
      <c r="BV47" s="9"/>
      <c r="BW47" s="9"/>
      <c r="BX47" s="9"/>
      <c r="BY47" s="9"/>
      <c r="BZ47" s="9"/>
      <c r="CA47" s="9"/>
      <c r="CB47" s="9"/>
    </row>
    <row r="48" spans="1:80" s="8" customFormat="1" x14ac:dyDescent="0.2">
      <c r="A48" s="132">
        <v>40</v>
      </c>
      <c r="B48" s="133" t="s">
        <v>169</v>
      </c>
      <c r="C48" s="133" t="s">
        <v>73</v>
      </c>
      <c r="D48" s="133" t="s">
        <v>9</v>
      </c>
      <c r="E48" s="133" t="s">
        <v>49</v>
      </c>
      <c r="F48" s="133" t="s">
        <v>68</v>
      </c>
      <c r="G48" s="134">
        <v>65000</v>
      </c>
      <c r="H48" s="134">
        <f t="shared" si="15"/>
        <v>61158.5</v>
      </c>
      <c r="I48" s="134">
        <f t="shared" si="11"/>
        <v>1865.5</v>
      </c>
      <c r="J48" s="134">
        <f t="shared" si="0"/>
        <v>4615</v>
      </c>
      <c r="K48" s="134">
        <f t="shared" si="1"/>
        <v>715.00000000000011</v>
      </c>
      <c r="L48" s="134">
        <f t="shared" si="2"/>
        <v>1976</v>
      </c>
      <c r="M48" s="134">
        <f t="shared" si="3"/>
        <v>4608.5</v>
      </c>
      <c r="N48" s="134"/>
      <c r="O48" s="134">
        <f t="shared" si="16"/>
        <v>13780</v>
      </c>
      <c r="P48" s="134">
        <v>25</v>
      </c>
      <c r="Q48" s="157">
        <v>7689.07</v>
      </c>
      <c r="R48" s="157"/>
      <c r="S48" s="157">
        <v>755.24</v>
      </c>
      <c r="T48" s="157">
        <v>100</v>
      </c>
      <c r="U48" s="157">
        <f t="shared" si="5"/>
        <v>4427.5498333333335</v>
      </c>
      <c r="V48" s="157"/>
      <c r="W48" s="157">
        <f t="shared" si="17"/>
        <v>12996.859833333332</v>
      </c>
      <c r="X48" s="157">
        <f t="shared" si="18"/>
        <v>3841.5</v>
      </c>
      <c r="Y48" s="157">
        <f t="shared" si="13"/>
        <v>9223.5</v>
      </c>
      <c r="Z48" s="157">
        <f t="shared" si="19"/>
        <v>48161.640166666664</v>
      </c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  <c r="BF48" s="9"/>
      <c r="BG48" s="9"/>
      <c r="BH48" s="9"/>
      <c r="BI48" s="9"/>
      <c r="BJ48" s="9"/>
      <c r="BK48" s="9"/>
      <c r="BL48" s="9"/>
      <c r="BM48" s="9"/>
      <c r="BN48" s="9"/>
      <c r="BO48" s="9"/>
      <c r="BP48" s="9"/>
      <c r="BQ48" s="9"/>
      <c r="BR48" s="9"/>
      <c r="BS48" s="9"/>
      <c r="BT48" s="9"/>
      <c r="BU48" s="9"/>
      <c r="BV48" s="9"/>
      <c r="BW48" s="9"/>
      <c r="BX48" s="9"/>
      <c r="BY48" s="9"/>
      <c r="BZ48" s="9"/>
      <c r="CA48" s="9"/>
      <c r="CB48" s="9"/>
    </row>
    <row r="49" spans="1:80" s="8" customFormat="1" x14ac:dyDescent="0.2">
      <c r="A49" s="132">
        <v>41</v>
      </c>
      <c r="B49" s="133" t="s">
        <v>112</v>
      </c>
      <c r="C49" s="133" t="s">
        <v>73</v>
      </c>
      <c r="D49" s="133" t="s">
        <v>10</v>
      </c>
      <c r="E49" s="133" t="s">
        <v>61</v>
      </c>
      <c r="F49" s="133" t="s">
        <v>68</v>
      </c>
      <c r="G49" s="134">
        <v>70000</v>
      </c>
      <c r="H49" s="134">
        <f t="shared" si="15"/>
        <v>61130.71</v>
      </c>
      <c r="I49" s="134">
        <f t="shared" si="11"/>
        <v>2009</v>
      </c>
      <c r="J49" s="134">
        <f t="shared" si="0"/>
        <v>4970</v>
      </c>
      <c r="K49" s="134">
        <f t="shared" si="1"/>
        <v>715.55</v>
      </c>
      <c r="L49" s="134">
        <f t="shared" si="2"/>
        <v>2128</v>
      </c>
      <c r="M49" s="134">
        <f t="shared" si="3"/>
        <v>4963</v>
      </c>
      <c r="N49" s="134">
        <v>4732.29</v>
      </c>
      <c r="O49" s="134">
        <f t="shared" si="16"/>
        <v>19517.84</v>
      </c>
      <c r="P49" s="134">
        <v>25</v>
      </c>
      <c r="Q49" s="157"/>
      <c r="R49" s="157"/>
      <c r="S49" s="157">
        <v>1153.8800000000001</v>
      </c>
      <c r="T49" s="157">
        <v>100</v>
      </c>
      <c r="U49" s="157">
        <f t="shared" si="5"/>
        <v>4421.9918333333335</v>
      </c>
      <c r="V49" s="157"/>
      <c r="W49" s="157">
        <f t="shared" si="17"/>
        <v>5700.8718333333336</v>
      </c>
      <c r="X49" s="157">
        <f t="shared" si="18"/>
        <v>8869.2900000000009</v>
      </c>
      <c r="Y49" s="157">
        <f t="shared" si="13"/>
        <v>9933</v>
      </c>
      <c r="Z49" s="157">
        <f t="shared" si="19"/>
        <v>55429.838166666668</v>
      </c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  <c r="BB49" s="9"/>
      <c r="BC49" s="9"/>
      <c r="BD49" s="9"/>
      <c r="BE49" s="9"/>
      <c r="BF49" s="9"/>
      <c r="BG49" s="9"/>
      <c r="BH49" s="9"/>
      <c r="BI49" s="9"/>
      <c r="BJ49" s="9"/>
      <c r="BK49" s="9"/>
      <c r="BL49" s="9"/>
      <c r="BM49" s="9"/>
      <c r="BN49" s="9"/>
      <c r="BO49" s="9"/>
      <c r="BP49" s="9"/>
      <c r="BQ49" s="9"/>
      <c r="BR49" s="9"/>
      <c r="BS49" s="9"/>
      <c r="BT49" s="9"/>
      <c r="BU49" s="9"/>
      <c r="BV49" s="9"/>
      <c r="BW49" s="9"/>
      <c r="BX49" s="9"/>
      <c r="BY49" s="9"/>
      <c r="BZ49" s="9"/>
      <c r="CA49" s="9"/>
      <c r="CB49" s="9"/>
    </row>
    <row r="50" spans="1:80" s="9" customFormat="1" x14ac:dyDescent="0.2">
      <c r="A50" s="132">
        <v>42</v>
      </c>
      <c r="B50" s="137" t="s">
        <v>161</v>
      </c>
      <c r="C50" s="133" t="s">
        <v>73</v>
      </c>
      <c r="D50" s="133" t="s">
        <v>167</v>
      </c>
      <c r="E50" s="133" t="s">
        <v>41</v>
      </c>
      <c r="F50" s="133" t="s">
        <v>68</v>
      </c>
      <c r="G50" s="134">
        <v>125000</v>
      </c>
      <c r="H50" s="134">
        <f>+G50-(I50+L50+N50)</f>
        <v>116035.07</v>
      </c>
      <c r="I50" s="134">
        <f t="shared" si="11"/>
        <v>3587.5</v>
      </c>
      <c r="J50" s="134">
        <f t="shared" si="0"/>
        <v>8875</v>
      </c>
      <c r="K50" s="134">
        <f t="shared" si="1"/>
        <v>715.55</v>
      </c>
      <c r="L50" s="134">
        <f t="shared" si="2"/>
        <v>3800</v>
      </c>
      <c r="M50" s="134">
        <f t="shared" si="3"/>
        <v>8862.5</v>
      </c>
      <c r="N50" s="134">
        <v>1577.43</v>
      </c>
      <c r="O50" s="134">
        <f>+I50+J50+K50+L50+M50+N50</f>
        <v>27417.98</v>
      </c>
      <c r="P50" s="134">
        <v>25</v>
      </c>
      <c r="Q50" s="157">
        <v>2000</v>
      </c>
      <c r="R50" s="157"/>
      <c r="S50" s="157"/>
      <c r="T50" s="157">
        <v>100</v>
      </c>
      <c r="U50" s="157">
        <f t="shared" si="5"/>
        <v>17591.704791666667</v>
      </c>
      <c r="V50" s="157"/>
      <c r="W50" s="157">
        <f>P50+Q50+R50+S50+T50+U50</f>
        <v>19716.704791666667</v>
      </c>
      <c r="X50" s="157">
        <f>+I50+L50+N50</f>
        <v>8964.93</v>
      </c>
      <c r="Y50" s="157">
        <f>+J50+M50</f>
        <v>17737.5</v>
      </c>
      <c r="Z50" s="157">
        <f>+G50-(W50+X50)</f>
        <v>96318.365208333329</v>
      </c>
    </row>
    <row r="51" spans="1:80" s="9" customFormat="1" x14ac:dyDescent="0.2">
      <c r="A51" s="132">
        <v>43</v>
      </c>
      <c r="B51" s="139" t="s">
        <v>164</v>
      </c>
      <c r="C51" s="133" t="s">
        <v>73</v>
      </c>
      <c r="D51" s="133" t="s">
        <v>167</v>
      </c>
      <c r="E51" s="133" t="s">
        <v>41</v>
      </c>
      <c r="F51" s="133" t="s">
        <v>68</v>
      </c>
      <c r="G51" s="134">
        <v>80000</v>
      </c>
      <c r="H51" s="134">
        <f>+G51-(I51+L51+N51)</f>
        <v>75272</v>
      </c>
      <c r="I51" s="134">
        <f t="shared" si="11"/>
        <v>2296</v>
      </c>
      <c r="J51" s="134">
        <f t="shared" si="0"/>
        <v>5679.9999999999991</v>
      </c>
      <c r="K51" s="134">
        <f t="shared" si="1"/>
        <v>715.55</v>
      </c>
      <c r="L51" s="134">
        <f t="shared" si="2"/>
        <v>2432</v>
      </c>
      <c r="M51" s="134">
        <f t="shared" si="3"/>
        <v>5672</v>
      </c>
      <c r="N51" s="134"/>
      <c r="O51" s="134">
        <f>+I51+J51+K51+L51+M51+N51</f>
        <v>16795.55</v>
      </c>
      <c r="P51" s="134">
        <v>25</v>
      </c>
      <c r="Q51" s="157">
        <v>1000</v>
      </c>
      <c r="R51" s="157"/>
      <c r="S51" s="157">
        <v>398.64</v>
      </c>
      <c r="T51" s="157">
        <v>100</v>
      </c>
      <c r="U51" s="157">
        <f t="shared" si="5"/>
        <v>7400.9372916666662</v>
      </c>
      <c r="V51" s="157"/>
      <c r="W51" s="157">
        <f>P51+Q51+R51+S51+T51+U51</f>
        <v>8924.5772916666665</v>
      </c>
      <c r="X51" s="157">
        <f>+I51+L51+N51</f>
        <v>4728</v>
      </c>
      <c r="Y51" s="157">
        <f>+J51+M51</f>
        <v>11352</v>
      </c>
      <c r="Z51" s="157">
        <f>+G51-(W51+X51)</f>
        <v>66347.422708333339</v>
      </c>
    </row>
    <row r="52" spans="1:80" s="8" customFormat="1" x14ac:dyDescent="0.2">
      <c r="A52" s="132">
        <v>44</v>
      </c>
      <c r="B52" s="137" t="s">
        <v>189</v>
      </c>
      <c r="C52" s="133" t="s">
        <v>74</v>
      </c>
      <c r="D52" s="133" t="s">
        <v>167</v>
      </c>
      <c r="E52" s="133" t="s">
        <v>61</v>
      </c>
      <c r="F52" s="133" t="s">
        <v>68</v>
      </c>
      <c r="G52" s="134">
        <v>80000</v>
      </c>
      <c r="H52" s="134">
        <f t="shared" si="15"/>
        <v>75272</v>
      </c>
      <c r="I52" s="134">
        <f t="shared" si="11"/>
        <v>2296</v>
      </c>
      <c r="J52" s="134">
        <f t="shared" si="0"/>
        <v>5679.9999999999991</v>
      </c>
      <c r="K52" s="134">
        <f t="shared" si="1"/>
        <v>715.55</v>
      </c>
      <c r="L52" s="134">
        <f t="shared" si="2"/>
        <v>2432</v>
      </c>
      <c r="M52" s="134">
        <f t="shared" si="3"/>
        <v>5672</v>
      </c>
      <c r="N52" s="134"/>
      <c r="O52" s="134">
        <f t="shared" si="16"/>
        <v>16795.55</v>
      </c>
      <c r="P52" s="134">
        <v>25</v>
      </c>
      <c r="Q52" s="157"/>
      <c r="R52" s="157"/>
      <c r="S52" s="157"/>
      <c r="T52" s="157">
        <v>100</v>
      </c>
      <c r="U52" s="157">
        <f t="shared" si="5"/>
        <v>7400.9372916666662</v>
      </c>
      <c r="V52" s="157"/>
      <c r="W52" s="157">
        <f t="shared" si="17"/>
        <v>7525.9372916666662</v>
      </c>
      <c r="X52" s="157">
        <f t="shared" si="18"/>
        <v>4728</v>
      </c>
      <c r="Y52" s="157">
        <f t="shared" si="13"/>
        <v>11352</v>
      </c>
      <c r="Z52" s="157">
        <f t="shared" si="19"/>
        <v>67746.062708333338</v>
      </c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  <c r="BB52" s="9"/>
      <c r="BC52" s="9"/>
      <c r="BD52" s="9"/>
      <c r="BE52" s="9"/>
      <c r="BF52" s="9"/>
      <c r="BG52" s="9"/>
      <c r="BH52" s="9"/>
      <c r="BI52" s="9"/>
      <c r="BJ52" s="9"/>
      <c r="BK52" s="9"/>
      <c r="BL52" s="9"/>
      <c r="BM52" s="9"/>
      <c r="BN52" s="9"/>
      <c r="BO52" s="9"/>
      <c r="BP52" s="9"/>
      <c r="BQ52" s="9"/>
      <c r="BR52" s="9"/>
      <c r="BS52" s="9"/>
      <c r="BT52" s="9"/>
      <c r="BU52" s="9"/>
      <c r="BV52" s="9"/>
      <c r="BW52" s="9"/>
      <c r="BX52" s="9"/>
      <c r="BY52" s="9"/>
      <c r="BZ52" s="9"/>
      <c r="CA52" s="9"/>
      <c r="CB52" s="9"/>
    </row>
    <row r="53" spans="1:80" s="8" customFormat="1" x14ac:dyDescent="0.2">
      <c r="A53" s="132">
        <v>45</v>
      </c>
      <c r="B53" s="133" t="s">
        <v>113</v>
      </c>
      <c r="C53" s="133" t="s">
        <v>73</v>
      </c>
      <c r="D53" s="133" t="s">
        <v>7</v>
      </c>
      <c r="E53" s="133" t="s">
        <v>23</v>
      </c>
      <c r="F53" s="133" t="s">
        <v>69</v>
      </c>
      <c r="G53" s="134">
        <v>36000</v>
      </c>
      <c r="H53" s="134">
        <f t="shared" si="15"/>
        <v>33872.400000000001</v>
      </c>
      <c r="I53" s="134">
        <f t="shared" si="11"/>
        <v>1033.2</v>
      </c>
      <c r="J53" s="134">
        <f t="shared" si="0"/>
        <v>2555.9999999999995</v>
      </c>
      <c r="K53" s="134">
        <f t="shared" si="1"/>
        <v>396.00000000000006</v>
      </c>
      <c r="L53" s="134">
        <f t="shared" si="2"/>
        <v>1094.4000000000001</v>
      </c>
      <c r="M53" s="134">
        <f t="shared" si="3"/>
        <v>2552.4</v>
      </c>
      <c r="N53" s="134"/>
      <c r="O53" s="134">
        <f t="shared" si="16"/>
        <v>7632</v>
      </c>
      <c r="P53" s="134">
        <v>25</v>
      </c>
      <c r="Q53" s="157">
        <v>2000</v>
      </c>
      <c r="R53" s="157"/>
      <c r="S53" s="157">
        <v>245.5</v>
      </c>
      <c r="T53" s="157">
        <v>100</v>
      </c>
      <c r="U53" s="157">
        <f t="shared" si="5"/>
        <v>0</v>
      </c>
      <c r="V53" s="157"/>
      <c r="W53" s="157">
        <f t="shared" si="17"/>
        <v>2370.5</v>
      </c>
      <c r="X53" s="157">
        <f t="shared" si="18"/>
        <v>2127.6000000000004</v>
      </c>
      <c r="Y53" s="157">
        <f t="shared" si="13"/>
        <v>5108.3999999999996</v>
      </c>
      <c r="Z53" s="157">
        <f t="shared" si="19"/>
        <v>31501.9</v>
      </c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  <c r="BB53" s="9"/>
      <c r="BC53" s="9"/>
      <c r="BD53" s="9"/>
      <c r="BE53" s="9"/>
      <c r="BF53" s="9"/>
      <c r="BG53" s="9"/>
      <c r="BH53" s="9"/>
      <c r="BI53" s="9"/>
      <c r="BJ53" s="9"/>
      <c r="BK53" s="9"/>
      <c r="BL53" s="9"/>
      <c r="BM53" s="9"/>
      <c r="BN53" s="9"/>
      <c r="BO53" s="9"/>
      <c r="BP53" s="9"/>
      <c r="BQ53" s="9"/>
      <c r="BR53" s="9"/>
      <c r="BS53" s="9"/>
      <c r="BT53" s="9"/>
      <c r="BU53" s="9"/>
      <c r="BV53" s="9"/>
      <c r="BW53" s="9"/>
      <c r="BX53" s="9"/>
      <c r="BY53" s="9"/>
      <c r="BZ53" s="9"/>
      <c r="CA53" s="9"/>
      <c r="CB53" s="9"/>
    </row>
    <row r="54" spans="1:80" s="8" customFormat="1" x14ac:dyDescent="0.2">
      <c r="A54" s="132">
        <v>46</v>
      </c>
      <c r="B54" s="133" t="s">
        <v>114</v>
      </c>
      <c r="C54" s="133" t="s">
        <v>73</v>
      </c>
      <c r="D54" s="133" t="s">
        <v>7</v>
      </c>
      <c r="E54" s="133" t="s">
        <v>23</v>
      </c>
      <c r="F54" s="133" t="s">
        <v>69</v>
      </c>
      <c r="G54" s="134">
        <v>36000</v>
      </c>
      <c r="H54" s="134">
        <f t="shared" si="15"/>
        <v>33872.400000000001</v>
      </c>
      <c r="I54" s="134">
        <f t="shared" si="11"/>
        <v>1033.2</v>
      </c>
      <c r="J54" s="134">
        <f t="shared" si="0"/>
        <v>2555.9999999999995</v>
      </c>
      <c r="K54" s="134">
        <f t="shared" si="1"/>
        <v>396.00000000000006</v>
      </c>
      <c r="L54" s="134">
        <f t="shared" si="2"/>
        <v>1094.4000000000001</v>
      </c>
      <c r="M54" s="134">
        <f t="shared" si="3"/>
        <v>2552.4</v>
      </c>
      <c r="N54" s="134"/>
      <c r="O54" s="134">
        <f t="shared" si="16"/>
        <v>7632</v>
      </c>
      <c r="P54" s="134">
        <v>25</v>
      </c>
      <c r="Q54" s="157"/>
      <c r="R54" s="157"/>
      <c r="S54" s="157"/>
      <c r="T54" s="157">
        <v>100</v>
      </c>
      <c r="U54" s="157">
        <f t="shared" si="5"/>
        <v>0</v>
      </c>
      <c r="V54" s="157"/>
      <c r="W54" s="157">
        <f t="shared" si="17"/>
        <v>125</v>
      </c>
      <c r="X54" s="157">
        <f t="shared" si="18"/>
        <v>2127.6000000000004</v>
      </c>
      <c r="Y54" s="157">
        <f t="shared" si="13"/>
        <v>5108.3999999999996</v>
      </c>
      <c r="Z54" s="157">
        <f t="shared" si="19"/>
        <v>33747.4</v>
      </c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9"/>
      <c r="BA54" s="9"/>
      <c r="BB54" s="9"/>
      <c r="BC54" s="9"/>
      <c r="BD54" s="9"/>
      <c r="BE54" s="9"/>
      <c r="BF54" s="9"/>
      <c r="BG54" s="9"/>
      <c r="BH54" s="9"/>
      <c r="BI54" s="9"/>
      <c r="BJ54" s="9"/>
      <c r="BK54" s="9"/>
      <c r="BL54" s="9"/>
      <c r="BM54" s="9"/>
      <c r="BN54" s="9"/>
      <c r="BO54" s="9"/>
      <c r="BP54" s="9"/>
      <c r="BQ54" s="9"/>
      <c r="BR54" s="9"/>
      <c r="BS54" s="9"/>
      <c r="BT54" s="9"/>
      <c r="BU54" s="9"/>
      <c r="BV54" s="9"/>
      <c r="BW54" s="9"/>
      <c r="BX54" s="9"/>
      <c r="BY54" s="9"/>
      <c r="BZ54" s="9"/>
      <c r="CA54" s="9"/>
      <c r="CB54" s="9"/>
    </row>
    <row r="55" spans="1:80" s="8" customFormat="1" x14ac:dyDescent="0.2">
      <c r="A55" s="132">
        <v>47</v>
      </c>
      <c r="B55" s="133" t="s">
        <v>115</v>
      </c>
      <c r="C55" s="133" t="s">
        <v>73</v>
      </c>
      <c r="D55" s="133" t="s">
        <v>12</v>
      </c>
      <c r="E55" s="133" t="s">
        <v>23</v>
      </c>
      <c r="F55" s="133" t="s">
        <v>69</v>
      </c>
      <c r="G55" s="134">
        <v>36000</v>
      </c>
      <c r="H55" s="134">
        <f t="shared" si="15"/>
        <v>30717.54</v>
      </c>
      <c r="I55" s="134">
        <f t="shared" si="11"/>
        <v>1033.2</v>
      </c>
      <c r="J55" s="134">
        <f t="shared" si="0"/>
        <v>2555.9999999999995</v>
      </c>
      <c r="K55" s="134">
        <f t="shared" si="1"/>
        <v>396.00000000000006</v>
      </c>
      <c r="L55" s="134">
        <f t="shared" si="2"/>
        <v>1094.4000000000001</v>
      </c>
      <c r="M55" s="134">
        <f t="shared" si="3"/>
        <v>2552.4</v>
      </c>
      <c r="N55" s="134">
        <v>3154.86</v>
      </c>
      <c r="O55" s="134">
        <f t="shared" si="16"/>
        <v>10786.86</v>
      </c>
      <c r="P55" s="134">
        <v>25</v>
      </c>
      <c r="Q55" s="157">
        <v>3395.29</v>
      </c>
      <c r="R55" s="157"/>
      <c r="S55" s="157">
        <v>1366.14</v>
      </c>
      <c r="T55" s="157">
        <v>100</v>
      </c>
      <c r="U55" s="157">
        <f t="shared" si="5"/>
        <v>0</v>
      </c>
      <c r="V55" s="157"/>
      <c r="W55" s="157">
        <f t="shared" si="17"/>
        <v>4886.43</v>
      </c>
      <c r="X55" s="157">
        <f t="shared" si="18"/>
        <v>5282.4600000000009</v>
      </c>
      <c r="Y55" s="157">
        <f t="shared" si="13"/>
        <v>5108.3999999999996</v>
      </c>
      <c r="Z55" s="157">
        <f t="shared" si="19"/>
        <v>25831.11</v>
      </c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9"/>
      <c r="BA55" s="9"/>
      <c r="BB55" s="9"/>
      <c r="BC55" s="9"/>
      <c r="BD55" s="9"/>
      <c r="BE55" s="9"/>
      <c r="BF55" s="9"/>
      <c r="BG55" s="9"/>
      <c r="BH55" s="9"/>
      <c r="BI55" s="9"/>
      <c r="BJ55" s="9"/>
      <c r="BK55" s="9"/>
      <c r="BL55" s="9"/>
      <c r="BM55" s="9"/>
      <c r="BN55" s="9"/>
      <c r="BO55" s="9"/>
      <c r="BP55" s="9"/>
      <c r="BQ55" s="9"/>
      <c r="BR55" s="9"/>
      <c r="BS55" s="9"/>
      <c r="BT55" s="9"/>
      <c r="BU55" s="9"/>
      <c r="BV55" s="9"/>
      <c r="BW55" s="9"/>
      <c r="BX55" s="9"/>
      <c r="BY55" s="9"/>
      <c r="BZ55" s="9"/>
      <c r="CA55" s="9"/>
      <c r="CB55" s="9"/>
    </row>
    <row r="56" spans="1:80" s="8" customFormat="1" x14ac:dyDescent="0.2">
      <c r="A56" s="132">
        <v>48</v>
      </c>
      <c r="B56" s="133" t="s">
        <v>116</v>
      </c>
      <c r="C56" s="133" t="s">
        <v>73</v>
      </c>
      <c r="D56" s="133" t="s">
        <v>153</v>
      </c>
      <c r="E56" s="133" t="s">
        <v>23</v>
      </c>
      <c r="F56" s="133" t="s">
        <v>69</v>
      </c>
      <c r="G56" s="134">
        <v>36000</v>
      </c>
      <c r="H56" s="134">
        <f t="shared" si="15"/>
        <v>33872.400000000001</v>
      </c>
      <c r="I56" s="134">
        <f t="shared" si="11"/>
        <v>1033.2</v>
      </c>
      <c r="J56" s="134">
        <f t="shared" si="0"/>
        <v>2555.9999999999995</v>
      </c>
      <c r="K56" s="134">
        <f t="shared" si="1"/>
        <v>396.00000000000006</v>
      </c>
      <c r="L56" s="134">
        <f t="shared" si="2"/>
        <v>1094.4000000000001</v>
      </c>
      <c r="M56" s="134">
        <f t="shared" si="3"/>
        <v>2552.4</v>
      </c>
      <c r="N56" s="134"/>
      <c r="O56" s="134">
        <f t="shared" si="16"/>
        <v>7632</v>
      </c>
      <c r="P56" s="134">
        <v>25</v>
      </c>
      <c r="Q56" s="157">
        <v>10000</v>
      </c>
      <c r="R56" s="157"/>
      <c r="S56" s="157">
        <v>1117.8800000000001</v>
      </c>
      <c r="T56" s="157">
        <v>100</v>
      </c>
      <c r="U56" s="157">
        <f t="shared" si="5"/>
        <v>0</v>
      </c>
      <c r="V56" s="157"/>
      <c r="W56" s="157">
        <f t="shared" si="17"/>
        <v>11242.880000000001</v>
      </c>
      <c r="X56" s="157">
        <f t="shared" si="18"/>
        <v>2127.6000000000004</v>
      </c>
      <c r="Y56" s="157">
        <f t="shared" si="13"/>
        <v>5108.3999999999996</v>
      </c>
      <c r="Z56" s="157">
        <f t="shared" si="19"/>
        <v>22629.519999999997</v>
      </c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9"/>
      <c r="BA56" s="9"/>
      <c r="BB56" s="9"/>
      <c r="BC56" s="9"/>
      <c r="BD56" s="9"/>
      <c r="BE56" s="9"/>
      <c r="BF56" s="9"/>
      <c r="BG56" s="9"/>
      <c r="BH56" s="9"/>
      <c r="BI56" s="9"/>
      <c r="BJ56" s="9"/>
      <c r="BK56" s="9"/>
      <c r="BL56" s="9"/>
      <c r="BM56" s="9"/>
      <c r="BN56" s="9"/>
      <c r="BO56" s="9"/>
      <c r="BP56" s="9"/>
      <c r="BQ56" s="9"/>
      <c r="BR56" s="9"/>
      <c r="BS56" s="9"/>
      <c r="BT56" s="9"/>
      <c r="BU56" s="9"/>
      <c r="BV56" s="9"/>
      <c r="BW56" s="9"/>
      <c r="BX56" s="9"/>
      <c r="BY56" s="9"/>
      <c r="BZ56" s="9"/>
      <c r="CA56" s="9"/>
      <c r="CB56" s="9"/>
    </row>
    <row r="57" spans="1:80" s="8" customFormat="1" x14ac:dyDescent="0.2">
      <c r="A57" s="132">
        <v>49</v>
      </c>
      <c r="B57" s="133" t="s">
        <v>117</v>
      </c>
      <c r="C57" s="133" t="s">
        <v>73</v>
      </c>
      <c r="D57" s="133" t="s">
        <v>7</v>
      </c>
      <c r="E57" s="133" t="s">
        <v>17</v>
      </c>
      <c r="F57" s="133" t="s">
        <v>69</v>
      </c>
      <c r="G57" s="134">
        <v>46000</v>
      </c>
      <c r="H57" s="134">
        <f t="shared" si="15"/>
        <v>43281.4</v>
      </c>
      <c r="I57" s="134">
        <f t="shared" si="11"/>
        <v>1320.2</v>
      </c>
      <c r="J57" s="134">
        <f t="shared" si="0"/>
        <v>3265.9999999999995</v>
      </c>
      <c r="K57" s="134">
        <f t="shared" si="1"/>
        <v>506.00000000000006</v>
      </c>
      <c r="L57" s="134">
        <f t="shared" si="2"/>
        <v>1398.4</v>
      </c>
      <c r="M57" s="134">
        <f t="shared" si="3"/>
        <v>3261.4</v>
      </c>
      <c r="N57" s="134"/>
      <c r="O57" s="134">
        <f t="shared" si="16"/>
        <v>9752</v>
      </c>
      <c r="P57" s="134">
        <v>25</v>
      </c>
      <c r="Q57" s="157"/>
      <c r="R57" s="157"/>
      <c r="S57" s="157">
        <v>446.24</v>
      </c>
      <c r="T57" s="157">
        <v>100</v>
      </c>
      <c r="U57" s="157">
        <f t="shared" si="5"/>
        <v>1289.4598750000005</v>
      </c>
      <c r="V57" s="157"/>
      <c r="W57" s="157">
        <f t="shared" si="17"/>
        <v>1860.6998750000005</v>
      </c>
      <c r="X57" s="157">
        <f t="shared" ref="X57:X62" si="20">+I57+L57+N57</f>
        <v>2718.6000000000004</v>
      </c>
      <c r="Y57" s="157">
        <f t="shared" ref="Y57:Y80" si="21">+J57+M57</f>
        <v>6527.4</v>
      </c>
      <c r="Z57" s="157">
        <f t="shared" si="19"/>
        <v>41420.700125000003</v>
      </c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  <c r="BB57" s="9"/>
      <c r="BC57" s="9"/>
      <c r="BD57" s="9"/>
      <c r="BE57" s="9"/>
      <c r="BF57" s="9"/>
      <c r="BG57" s="9"/>
      <c r="BH57" s="9"/>
      <c r="BI57" s="9"/>
      <c r="BJ57" s="9"/>
      <c r="BK57" s="9"/>
      <c r="BL57" s="9"/>
      <c r="BM57" s="9"/>
      <c r="BN57" s="9"/>
      <c r="BO57" s="9"/>
      <c r="BP57" s="9"/>
      <c r="BQ57" s="9"/>
      <c r="BR57" s="9"/>
      <c r="BS57" s="9"/>
      <c r="BT57" s="9"/>
      <c r="BU57" s="9"/>
      <c r="BV57" s="9"/>
      <c r="BW57" s="9"/>
      <c r="BX57" s="9"/>
      <c r="BY57" s="9"/>
      <c r="BZ57" s="9"/>
      <c r="CA57" s="9"/>
      <c r="CB57" s="9"/>
    </row>
    <row r="58" spans="1:80" s="26" customFormat="1" ht="15.75" x14ac:dyDescent="0.25">
      <c r="A58" s="132">
        <v>50</v>
      </c>
      <c r="B58" s="133" t="s">
        <v>156</v>
      </c>
      <c r="C58" s="133" t="s">
        <v>73</v>
      </c>
      <c r="D58" s="133" t="s">
        <v>9</v>
      </c>
      <c r="E58" s="133" t="s">
        <v>17</v>
      </c>
      <c r="F58" s="133" t="s">
        <v>69</v>
      </c>
      <c r="G58" s="134">
        <v>46000</v>
      </c>
      <c r="H58" s="134">
        <f>+G58-(I58+L58+N58)</f>
        <v>43281.4</v>
      </c>
      <c r="I58" s="134">
        <f t="shared" si="11"/>
        <v>1320.2</v>
      </c>
      <c r="J58" s="134">
        <f t="shared" si="0"/>
        <v>3265.9999999999995</v>
      </c>
      <c r="K58" s="134">
        <f t="shared" si="1"/>
        <v>506.00000000000006</v>
      </c>
      <c r="L58" s="134">
        <f t="shared" si="2"/>
        <v>1398.4</v>
      </c>
      <c r="M58" s="134">
        <f t="shared" si="3"/>
        <v>3261.4</v>
      </c>
      <c r="N58" s="134"/>
      <c r="O58" s="134">
        <f>+I58+J58+K58+L58+M58+N58</f>
        <v>9752</v>
      </c>
      <c r="P58" s="134">
        <v>25</v>
      </c>
      <c r="Q58" s="157"/>
      <c r="R58" s="157"/>
      <c r="S58" s="157">
        <v>978.62</v>
      </c>
      <c r="T58" s="157">
        <v>100</v>
      </c>
      <c r="U58" s="157">
        <f t="shared" si="5"/>
        <v>1289.4598750000005</v>
      </c>
      <c r="V58" s="157"/>
      <c r="W58" s="157">
        <f>P58+Q58+R58+S58+T58+U58</f>
        <v>2393.0798750000004</v>
      </c>
      <c r="X58" s="157">
        <f t="shared" si="20"/>
        <v>2718.6000000000004</v>
      </c>
      <c r="Y58" s="157">
        <f>+J58+M58</f>
        <v>6527.4</v>
      </c>
      <c r="Z58" s="157">
        <f>+G58-(W58+X58)</f>
        <v>40888.320124999998</v>
      </c>
      <c r="AA58" s="25"/>
      <c r="AB58" s="25"/>
      <c r="AC58" s="25"/>
      <c r="AD58" s="25"/>
      <c r="AE58" s="25"/>
      <c r="AF58" s="25"/>
      <c r="AG58" s="25"/>
      <c r="AH58" s="25"/>
      <c r="AI58" s="25"/>
      <c r="AJ58" s="25"/>
      <c r="AK58" s="25"/>
      <c r="AL58" s="25"/>
      <c r="AM58" s="25"/>
      <c r="AN58" s="25"/>
      <c r="AO58" s="25"/>
      <c r="AP58" s="25"/>
      <c r="AQ58" s="25"/>
      <c r="AR58" s="25"/>
      <c r="AS58" s="25"/>
      <c r="AT58" s="25"/>
      <c r="AU58" s="25"/>
      <c r="AV58" s="25"/>
      <c r="AW58" s="25"/>
      <c r="AX58" s="25"/>
      <c r="AY58" s="25"/>
      <c r="AZ58" s="25"/>
      <c r="BA58" s="25"/>
      <c r="BB58" s="25"/>
      <c r="BC58" s="25"/>
      <c r="BD58" s="25"/>
      <c r="BE58" s="25"/>
      <c r="BF58" s="25"/>
      <c r="BG58" s="25"/>
      <c r="BH58" s="25"/>
      <c r="BI58" s="25"/>
      <c r="BJ58" s="25"/>
      <c r="BK58" s="25"/>
      <c r="BL58" s="25"/>
      <c r="BM58" s="25"/>
      <c r="BN58" s="25"/>
      <c r="BO58" s="25"/>
      <c r="BP58" s="25"/>
      <c r="BQ58" s="25"/>
      <c r="BR58" s="25"/>
      <c r="BS58" s="25"/>
      <c r="BT58" s="25"/>
      <c r="BU58" s="25"/>
      <c r="BV58" s="25"/>
      <c r="BW58" s="25"/>
      <c r="BX58" s="25"/>
      <c r="BY58" s="25"/>
      <c r="BZ58" s="25"/>
      <c r="CA58" s="25"/>
      <c r="CB58" s="25"/>
    </row>
    <row r="59" spans="1:80" s="30" customFormat="1" ht="15.75" x14ac:dyDescent="0.25">
      <c r="A59" s="132">
        <v>51</v>
      </c>
      <c r="B59" s="136" t="s">
        <v>157</v>
      </c>
      <c r="C59" s="136" t="s">
        <v>73</v>
      </c>
      <c r="D59" s="136" t="s">
        <v>7</v>
      </c>
      <c r="E59" s="133" t="s">
        <v>17</v>
      </c>
      <c r="F59" s="136" t="s">
        <v>69</v>
      </c>
      <c r="G59" s="138">
        <v>36000</v>
      </c>
      <c r="H59" s="138">
        <f>+G59-(I59+L59+N59)</f>
        <v>33872.400000000001</v>
      </c>
      <c r="I59" s="138">
        <f t="shared" si="11"/>
        <v>1033.2</v>
      </c>
      <c r="J59" s="138">
        <f t="shared" si="0"/>
        <v>2555.9999999999995</v>
      </c>
      <c r="K59" s="138">
        <f t="shared" si="1"/>
        <v>396.00000000000006</v>
      </c>
      <c r="L59" s="138">
        <f t="shared" si="2"/>
        <v>1094.4000000000001</v>
      </c>
      <c r="M59" s="138">
        <f t="shared" si="3"/>
        <v>2552.4</v>
      </c>
      <c r="N59" s="138"/>
      <c r="O59" s="138">
        <f>+I59+J59+K59+L59+M59+N59</f>
        <v>7632</v>
      </c>
      <c r="P59" s="138">
        <v>25</v>
      </c>
      <c r="Q59" s="157"/>
      <c r="R59" s="158"/>
      <c r="S59" s="158"/>
      <c r="T59" s="158">
        <v>100</v>
      </c>
      <c r="U59" s="158">
        <f t="shared" si="5"/>
        <v>0</v>
      </c>
      <c r="V59" s="158"/>
      <c r="W59" s="158">
        <f>P59+Q59+R59+S59+T59+U59</f>
        <v>125</v>
      </c>
      <c r="X59" s="158">
        <f t="shared" si="20"/>
        <v>2127.6000000000004</v>
      </c>
      <c r="Y59" s="158">
        <f>+J59+M59</f>
        <v>5108.3999999999996</v>
      </c>
      <c r="Z59" s="158">
        <f>+G59-(W59+X59)</f>
        <v>33747.4</v>
      </c>
      <c r="AA59" s="29"/>
      <c r="AB59" s="29"/>
      <c r="AC59" s="29"/>
      <c r="AD59" s="29"/>
      <c r="AE59" s="29"/>
      <c r="AF59" s="29"/>
      <c r="AG59" s="29"/>
      <c r="AH59" s="29"/>
      <c r="AI59" s="29"/>
      <c r="AJ59" s="29"/>
      <c r="AK59" s="29"/>
      <c r="AL59" s="29"/>
      <c r="AM59" s="29"/>
      <c r="AN59" s="29"/>
      <c r="AO59" s="29"/>
      <c r="AP59" s="29"/>
      <c r="AQ59" s="29"/>
      <c r="AR59" s="29"/>
      <c r="AS59" s="29"/>
      <c r="AT59" s="29"/>
      <c r="AU59" s="29"/>
      <c r="AV59" s="29"/>
      <c r="AW59" s="29"/>
      <c r="AX59" s="29"/>
      <c r="AY59" s="29"/>
      <c r="AZ59" s="29"/>
      <c r="BA59" s="29"/>
      <c r="BB59" s="29"/>
      <c r="BC59" s="29"/>
      <c r="BD59" s="29"/>
      <c r="BE59" s="29"/>
      <c r="BF59" s="29"/>
      <c r="BG59" s="29"/>
      <c r="BH59" s="29"/>
      <c r="BI59" s="29"/>
      <c r="BJ59" s="29"/>
      <c r="BK59" s="29"/>
      <c r="BL59" s="29"/>
      <c r="BM59" s="29"/>
      <c r="BN59" s="29"/>
      <c r="BO59" s="29"/>
      <c r="BP59" s="29"/>
      <c r="BQ59" s="29"/>
      <c r="BR59" s="29"/>
      <c r="BS59" s="29"/>
      <c r="BT59" s="29"/>
      <c r="BU59" s="29"/>
      <c r="BV59" s="29"/>
      <c r="BW59" s="29"/>
      <c r="BX59" s="29"/>
      <c r="BY59" s="29"/>
      <c r="BZ59" s="29"/>
      <c r="CA59" s="29"/>
      <c r="CB59" s="29"/>
    </row>
    <row r="60" spans="1:80" s="28" customFormat="1" x14ac:dyDescent="0.2">
      <c r="A60" s="132">
        <v>52</v>
      </c>
      <c r="B60" s="136" t="s">
        <v>118</v>
      </c>
      <c r="C60" s="136" t="s">
        <v>73</v>
      </c>
      <c r="D60" s="136" t="s">
        <v>7</v>
      </c>
      <c r="E60" s="133" t="s">
        <v>17</v>
      </c>
      <c r="F60" s="136" t="s">
        <v>69</v>
      </c>
      <c r="G60" s="138">
        <v>36000</v>
      </c>
      <c r="H60" s="138">
        <f t="shared" si="15"/>
        <v>32294.97</v>
      </c>
      <c r="I60" s="138">
        <f t="shared" si="11"/>
        <v>1033.2</v>
      </c>
      <c r="J60" s="138">
        <f t="shared" si="0"/>
        <v>2555.9999999999995</v>
      </c>
      <c r="K60" s="138">
        <f t="shared" si="1"/>
        <v>396.00000000000006</v>
      </c>
      <c r="L60" s="138">
        <f t="shared" si="2"/>
        <v>1094.4000000000001</v>
      </c>
      <c r="M60" s="138">
        <f t="shared" si="3"/>
        <v>2552.4</v>
      </c>
      <c r="N60" s="134">
        <v>1577.43</v>
      </c>
      <c r="O60" s="138">
        <f t="shared" si="16"/>
        <v>9209.43</v>
      </c>
      <c r="P60" s="138">
        <v>25</v>
      </c>
      <c r="Q60" s="157"/>
      <c r="R60" s="158"/>
      <c r="S60" s="158"/>
      <c r="T60" s="158">
        <v>100</v>
      </c>
      <c r="U60" s="158">
        <f t="shared" si="5"/>
        <v>0</v>
      </c>
      <c r="V60" s="158"/>
      <c r="W60" s="158">
        <f t="shared" si="17"/>
        <v>125</v>
      </c>
      <c r="X60" s="158">
        <f t="shared" si="20"/>
        <v>3705.0300000000007</v>
      </c>
      <c r="Y60" s="158">
        <f t="shared" si="21"/>
        <v>5108.3999999999996</v>
      </c>
      <c r="Z60" s="158">
        <f t="shared" si="19"/>
        <v>32169.97</v>
      </c>
      <c r="AA60" s="31"/>
      <c r="AB60" s="31"/>
      <c r="AC60" s="31"/>
      <c r="AD60" s="31"/>
      <c r="AE60" s="31"/>
      <c r="AF60" s="31"/>
      <c r="AG60" s="31"/>
      <c r="AH60" s="31"/>
      <c r="AI60" s="31"/>
      <c r="AJ60" s="31"/>
      <c r="AK60" s="31"/>
      <c r="AL60" s="31"/>
      <c r="AM60" s="31"/>
      <c r="AN60" s="31"/>
      <c r="AO60" s="31"/>
      <c r="AP60" s="31"/>
      <c r="AQ60" s="31"/>
      <c r="AR60" s="31"/>
      <c r="AS60" s="31"/>
      <c r="AT60" s="31"/>
      <c r="AU60" s="31"/>
      <c r="AV60" s="31"/>
      <c r="AW60" s="31"/>
      <c r="AX60" s="31"/>
      <c r="AY60" s="31"/>
      <c r="AZ60" s="31"/>
      <c r="BA60" s="31"/>
      <c r="BB60" s="31"/>
      <c r="BC60" s="31"/>
      <c r="BD60" s="31"/>
      <c r="BE60" s="31"/>
      <c r="BF60" s="31"/>
      <c r="BG60" s="31"/>
      <c r="BH60" s="31"/>
      <c r="BI60" s="31"/>
      <c r="BJ60" s="31"/>
      <c r="BK60" s="31"/>
      <c r="BL60" s="31"/>
      <c r="BM60" s="31"/>
      <c r="BN60" s="31"/>
      <c r="BO60" s="31"/>
      <c r="BP60" s="31"/>
      <c r="BQ60" s="31"/>
      <c r="BR60" s="31"/>
      <c r="BS60" s="31"/>
      <c r="BT60" s="31"/>
      <c r="BU60" s="31"/>
      <c r="BV60" s="31"/>
      <c r="BW60" s="31"/>
      <c r="BX60" s="31"/>
      <c r="BY60" s="31"/>
      <c r="BZ60" s="31"/>
      <c r="CA60" s="31"/>
      <c r="CB60" s="31"/>
    </row>
    <row r="61" spans="1:80" s="28" customFormat="1" x14ac:dyDescent="0.2">
      <c r="A61" s="132">
        <v>53</v>
      </c>
      <c r="B61" s="136" t="s">
        <v>119</v>
      </c>
      <c r="C61" s="136" t="s">
        <v>73</v>
      </c>
      <c r="D61" s="136" t="s">
        <v>15</v>
      </c>
      <c r="E61" s="133" t="s">
        <v>17</v>
      </c>
      <c r="F61" s="136" t="s">
        <v>69</v>
      </c>
      <c r="G61" s="138">
        <v>46000</v>
      </c>
      <c r="H61" s="138">
        <f t="shared" si="15"/>
        <v>43281.4</v>
      </c>
      <c r="I61" s="138">
        <f t="shared" si="11"/>
        <v>1320.2</v>
      </c>
      <c r="J61" s="138">
        <f t="shared" si="0"/>
        <v>3265.9999999999995</v>
      </c>
      <c r="K61" s="138">
        <f t="shared" si="1"/>
        <v>506.00000000000006</v>
      </c>
      <c r="L61" s="138">
        <f t="shared" si="2"/>
        <v>1398.4</v>
      </c>
      <c r="M61" s="138">
        <f t="shared" si="3"/>
        <v>3261.4</v>
      </c>
      <c r="N61" s="138"/>
      <c r="O61" s="138">
        <f t="shared" si="16"/>
        <v>9752</v>
      </c>
      <c r="P61" s="138">
        <v>25</v>
      </c>
      <c r="Q61" s="157"/>
      <c r="R61" s="158"/>
      <c r="S61" s="158">
        <v>494.65</v>
      </c>
      <c r="T61" s="158">
        <v>100</v>
      </c>
      <c r="U61" s="158">
        <f t="shared" si="5"/>
        <v>1289.4598750000005</v>
      </c>
      <c r="V61" s="158"/>
      <c r="W61" s="158">
        <f t="shared" si="17"/>
        <v>1909.1098750000006</v>
      </c>
      <c r="X61" s="158">
        <f t="shared" si="20"/>
        <v>2718.6000000000004</v>
      </c>
      <c r="Y61" s="158">
        <f t="shared" si="21"/>
        <v>6527.4</v>
      </c>
      <c r="Z61" s="158">
        <f t="shared" si="19"/>
        <v>41372.290125</v>
      </c>
      <c r="AA61" s="31"/>
      <c r="AB61" s="31"/>
      <c r="AC61" s="31"/>
      <c r="AD61" s="31"/>
      <c r="AE61" s="31"/>
      <c r="AF61" s="31"/>
      <c r="AG61" s="31"/>
      <c r="AH61" s="31"/>
      <c r="AI61" s="31"/>
      <c r="AJ61" s="31"/>
      <c r="AK61" s="31"/>
      <c r="AL61" s="31"/>
      <c r="AM61" s="31"/>
      <c r="AN61" s="31"/>
      <c r="AO61" s="31"/>
      <c r="AP61" s="31"/>
      <c r="AQ61" s="31"/>
      <c r="AR61" s="31"/>
      <c r="AS61" s="31"/>
      <c r="AT61" s="31"/>
      <c r="AU61" s="31"/>
      <c r="AV61" s="31"/>
      <c r="AW61" s="31"/>
      <c r="AX61" s="31"/>
      <c r="AY61" s="31"/>
      <c r="AZ61" s="31"/>
      <c r="BA61" s="31"/>
      <c r="BB61" s="31"/>
      <c r="BC61" s="31"/>
      <c r="BD61" s="31"/>
      <c r="BE61" s="31"/>
      <c r="BF61" s="31"/>
      <c r="BG61" s="31"/>
      <c r="BH61" s="31"/>
      <c r="BI61" s="31"/>
      <c r="BJ61" s="31"/>
      <c r="BK61" s="31"/>
      <c r="BL61" s="31"/>
      <c r="BM61" s="31"/>
      <c r="BN61" s="31"/>
      <c r="BO61" s="31"/>
      <c r="BP61" s="31"/>
      <c r="BQ61" s="31"/>
      <c r="BR61" s="31"/>
      <c r="BS61" s="31"/>
      <c r="BT61" s="31"/>
      <c r="BU61" s="31"/>
      <c r="BV61" s="31"/>
      <c r="BW61" s="31"/>
      <c r="BX61" s="31"/>
      <c r="BY61" s="31"/>
      <c r="BZ61" s="31"/>
      <c r="CA61" s="31"/>
      <c r="CB61" s="31"/>
    </row>
    <row r="62" spans="1:80" s="28" customFormat="1" x14ac:dyDescent="0.2">
      <c r="A62" s="132">
        <v>54</v>
      </c>
      <c r="B62" s="136" t="s">
        <v>120</v>
      </c>
      <c r="C62" s="136" t="s">
        <v>74</v>
      </c>
      <c r="D62" s="136" t="s">
        <v>7</v>
      </c>
      <c r="E62" s="133" t="s">
        <v>20</v>
      </c>
      <c r="F62" s="136" t="s">
        <v>69</v>
      </c>
      <c r="G62" s="138">
        <v>26000</v>
      </c>
      <c r="H62" s="138">
        <f>+G62-(I62+L62+N62)</f>
        <v>24463.4</v>
      </c>
      <c r="I62" s="138">
        <f t="shared" si="11"/>
        <v>746.2</v>
      </c>
      <c r="J62" s="138">
        <f t="shared" si="0"/>
        <v>1845.9999999999998</v>
      </c>
      <c r="K62" s="138">
        <f t="shared" si="1"/>
        <v>286.00000000000006</v>
      </c>
      <c r="L62" s="138">
        <f t="shared" si="2"/>
        <v>790.4</v>
      </c>
      <c r="M62" s="138">
        <f t="shared" si="3"/>
        <v>1843.4</v>
      </c>
      <c r="N62" s="138"/>
      <c r="O62" s="138">
        <f>+I62+J62+K62+L62+M62+N62</f>
        <v>5512</v>
      </c>
      <c r="P62" s="138">
        <v>25</v>
      </c>
      <c r="Q62" s="157"/>
      <c r="R62" s="158"/>
      <c r="S62" s="158"/>
      <c r="T62" s="158">
        <v>100</v>
      </c>
      <c r="U62" s="158">
        <f t="shared" si="5"/>
        <v>0</v>
      </c>
      <c r="V62" s="158"/>
      <c r="W62" s="158">
        <f t="shared" si="17"/>
        <v>125</v>
      </c>
      <c r="X62" s="158">
        <f t="shared" si="20"/>
        <v>1536.6</v>
      </c>
      <c r="Y62" s="158">
        <f t="shared" si="21"/>
        <v>3689.3999999999996</v>
      </c>
      <c r="Z62" s="158">
        <f t="shared" si="19"/>
        <v>24338.400000000001</v>
      </c>
      <c r="AA62" s="31"/>
      <c r="AB62" s="31"/>
      <c r="AC62" s="31"/>
      <c r="AD62" s="31"/>
      <c r="AE62" s="31"/>
      <c r="AF62" s="31"/>
      <c r="AG62" s="31"/>
      <c r="AH62" s="31"/>
      <c r="AI62" s="31"/>
      <c r="AJ62" s="31"/>
      <c r="AK62" s="31"/>
      <c r="AL62" s="31"/>
      <c r="AM62" s="31"/>
      <c r="AN62" s="31"/>
      <c r="AO62" s="31"/>
      <c r="AP62" s="31"/>
      <c r="AQ62" s="31"/>
      <c r="AR62" s="31"/>
      <c r="AS62" s="31"/>
      <c r="AT62" s="31"/>
      <c r="AU62" s="31"/>
      <c r="AV62" s="31"/>
      <c r="AW62" s="31"/>
      <c r="AX62" s="31"/>
      <c r="AY62" s="31"/>
      <c r="AZ62" s="31"/>
      <c r="BA62" s="31"/>
      <c r="BB62" s="31"/>
      <c r="BC62" s="31"/>
      <c r="BD62" s="31"/>
      <c r="BE62" s="31"/>
      <c r="BF62" s="31"/>
      <c r="BG62" s="31"/>
      <c r="BH62" s="31"/>
      <c r="BI62" s="31"/>
      <c r="BJ62" s="31"/>
      <c r="BK62" s="31"/>
      <c r="BL62" s="31"/>
      <c r="BM62" s="31"/>
      <c r="BN62" s="31"/>
      <c r="BO62" s="31"/>
      <c r="BP62" s="31"/>
      <c r="BQ62" s="31"/>
      <c r="BR62" s="31"/>
      <c r="BS62" s="31"/>
      <c r="BT62" s="31"/>
      <c r="BU62" s="31"/>
      <c r="BV62" s="31"/>
      <c r="BW62" s="31"/>
      <c r="BX62" s="31"/>
      <c r="BY62" s="31"/>
      <c r="BZ62" s="31"/>
      <c r="CA62" s="31"/>
      <c r="CB62" s="31"/>
    </row>
    <row r="63" spans="1:80" s="28" customFormat="1" x14ac:dyDescent="0.2">
      <c r="A63" s="132">
        <v>55</v>
      </c>
      <c r="B63" s="140" t="s">
        <v>180</v>
      </c>
      <c r="C63" s="136" t="s">
        <v>73</v>
      </c>
      <c r="D63" s="136" t="s">
        <v>153</v>
      </c>
      <c r="E63" s="133" t="s">
        <v>21</v>
      </c>
      <c r="F63" s="136" t="s">
        <v>69</v>
      </c>
      <c r="G63" s="138">
        <v>30000</v>
      </c>
      <c r="H63" s="138">
        <f t="shared" si="15"/>
        <v>28227</v>
      </c>
      <c r="I63" s="138">
        <f t="shared" si="11"/>
        <v>861</v>
      </c>
      <c r="J63" s="138">
        <f t="shared" si="0"/>
        <v>2130</v>
      </c>
      <c r="K63" s="138">
        <f t="shared" si="1"/>
        <v>330.00000000000006</v>
      </c>
      <c r="L63" s="138">
        <f t="shared" si="2"/>
        <v>912</v>
      </c>
      <c r="M63" s="138">
        <f t="shared" si="3"/>
        <v>2127</v>
      </c>
      <c r="N63" s="138"/>
      <c r="O63" s="138">
        <f t="shared" ref="O63:O70" si="22">+I63+J63+K63+L63+M63+N63</f>
        <v>6360</v>
      </c>
      <c r="P63" s="138">
        <v>25</v>
      </c>
      <c r="Q63" s="157"/>
      <c r="R63" s="158"/>
      <c r="S63" s="158"/>
      <c r="T63" s="158">
        <v>100</v>
      </c>
      <c r="U63" s="158">
        <f t="shared" si="5"/>
        <v>0</v>
      </c>
      <c r="V63" s="158"/>
      <c r="W63" s="158">
        <f t="shared" ref="W63:W70" si="23">P63+Q63+R63+S63+T63+U63</f>
        <v>125</v>
      </c>
      <c r="X63" s="158">
        <f t="shared" ref="X63:X70" si="24">+I63+L63+N63</f>
        <v>1773</v>
      </c>
      <c r="Y63" s="158">
        <f t="shared" ref="Y63:Y70" si="25">+J63+M63</f>
        <v>4257</v>
      </c>
      <c r="Z63" s="158">
        <f t="shared" ref="Z63:Z70" si="26">+G63-(W63+X63)</f>
        <v>28102</v>
      </c>
      <c r="AA63" s="31"/>
      <c r="AB63" s="31"/>
      <c r="AC63" s="31"/>
      <c r="AD63" s="31"/>
      <c r="AE63" s="31"/>
      <c r="AF63" s="31"/>
      <c r="AG63" s="31"/>
      <c r="AH63" s="31"/>
      <c r="AI63" s="31"/>
      <c r="AJ63" s="31"/>
      <c r="AK63" s="31"/>
      <c r="AL63" s="31"/>
      <c r="AM63" s="31"/>
      <c r="AN63" s="31"/>
      <c r="AO63" s="31"/>
      <c r="AP63" s="31"/>
      <c r="AQ63" s="31"/>
      <c r="AR63" s="31"/>
      <c r="AS63" s="31"/>
      <c r="AT63" s="31"/>
      <c r="AU63" s="31"/>
      <c r="AV63" s="31"/>
      <c r="AW63" s="31"/>
      <c r="AX63" s="31"/>
      <c r="AY63" s="31"/>
      <c r="AZ63" s="31"/>
      <c r="BA63" s="31"/>
      <c r="BB63" s="31"/>
      <c r="BC63" s="31"/>
      <c r="BD63" s="31"/>
      <c r="BE63" s="31"/>
      <c r="BF63" s="31"/>
      <c r="BG63" s="31"/>
      <c r="BH63" s="31"/>
      <c r="BI63" s="31"/>
      <c r="BJ63" s="31"/>
      <c r="BK63" s="31"/>
      <c r="BL63" s="31"/>
      <c r="BM63" s="31"/>
      <c r="BN63" s="31"/>
      <c r="BO63" s="31"/>
      <c r="BP63" s="31"/>
      <c r="BQ63" s="31"/>
      <c r="BR63" s="31"/>
      <c r="BS63" s="31"/>
      <c r="BT63" s="31"/>
      <c r="BU63" s="31"/>
      <c r="BV63" s="31"/>
      <c r="BW63" s="31"/>
      <c r="BX63" s="31"/>
      <c r="BY63" s="31"/>
      <c r="BZ63" s="31"/>
      <c r="CA63" s="31"/>
      <c r="CB63" s="31"/>
    </row>
    <row r="64" spans="1:80" s="28" customFormat="1" x14ac:dyDescent="0.2">
      <c r="A64" s="132">
        <v>56</v>
      </c>
      <c r="B64" s="140" t="s">
        <v>181</v>
      </c>
      <c r="C64" s="136" t="s">
        <v>73</v>
      </c>
      <c r="D64" s="136" t="s">
        <v>153</v>
      </c>
      <c r="E64" s="133" t="s">
        <v>20</v>
      </c>
      <c r="F64" s="136" t="s">
        <v>69</v>
      </c>
      <c r="G64" s="138">
        <v>30000</v>
      </c>
      <c r="H64" s="138">
        <f t="shared" si="15"/>
        <v>28227</v>
      </c>
      <c r="I64" s="138">
        <f t="shared" si="11"/>
        <v>861</v>
      </c>
      <c r="J64" s="138">
        <f t="shared" si="0"/>
        <v>2130</v>
      </c>
      <c r="K64" s="138">
        <f t="shared" si="1"/>
        <v>330.00000000000006</v>
      </c>
      <c r="L64" s="138">
        <f t="shared" si="2"/>
        <v>912</v>
      </c>
      <c r="M64" s="138">
        <f t="shared" si="3"/>
        <v>2127</v>
      </c>
      <c r="N64" s="138"/>
      <c r="O64" s="138">
        <f t="shared" si="22"/>
        <v>6360</v>
      </c>
      <c r="P64" s="138">
        <v>25</v>
      </c>
      <c r="Q64" s="157"/>
      <c r="R64" s="158"/>
      <c r="S64" s="158"/>
      <c r="T64" s="158">
        <v>100</v>
      </c>
      <c r="U64" s="158">
        <f t="shared" si="5"/>
        <v>0</v>
      </c>
      <c r="V64" s="158"/>
      <c r="W64" s="158">
        <f t="shared" si="23"/>
        <v>125</v>
      </c>
      <c r="X64" s="158">
        <f t="shared" si="24"/>
        <v>1773</v>
      </c>
      <c r="Y64" s="158">
        <f t="shared" si="25"/>
        <v>4257</v>
      </c>
      <c r="Z64" s="158">
        <f t="shared" si="26"/>
        <v>28102</v>
      </c>
      <c r="AA64" s="31"/>
      <c r="AB64" s="31"/>
      <c r="AC64" s="31"/>
      <c r="AD64" s="31"/>
      <c r="AE64" s="31"/>
      <c r="AF64" s="31"/>
      <c r="AG64" s="31"/>
      <c r="AH64" s="31"/>
      <c r="AI64" s="31"/>
      <c r="AJ64" s="31"/>
      <c r="AK64" s="31"/>
      <c r="AL64" s="31"/>
      <c r="AM64" s="31"/>
      <c r="AN64" s="31"/>
      <c r="AO64" s="31"/>
      <c r="AP64" s="31"/>
      <c r="AQ64" s="31"/>
      <c r="AR64" s="31"/>
      <c r="AS64" s="31"/>
      <c r="AT64" s="31"/>
      <c r="AU64" s="31"/>
      <c r="AV64" s="31"/>
      <c r="AW64" s="31"/>
      <c r="AX64" s="31"/>
      <c r="AY64" s="31"/>
      <c r="AZ64" s="31"/>
      <c r="BA64" s="31"/>
      <c r="BB64" s="31"/>
      <c r="BC64" s="31"/>
      <c r="BD64" s="31"/>
      <c r="BE64" s="31"/>
      <c r="BF64" s="31"/>
      <c r="BG64" s="31"/>
      <c r="BH64" s="31"/>
      <c r="BI64" s="31"/>
      <c r="BJ64" s="31"/>
      <c r="BK64" s="31"/>
      <c r="BL64" s="31"/>
      <c r="BM64" s="31"/>
      <c r="BN64" s="31"/>
      <c r="BO64" s="31"/>
      <c r="BP64" s="31"/>
      <c r="BQ64" s="31"/>
      <c r="BR64" s="31"/>
      <c r="BS64" s="31"/>
      <c r="BT64" s="31"/>
      <c r="BU64" s="31"/>
      <c r="BV64" s="31"/>
      <c r="BW64" s="31"/>
      <c r="BX64" s="31"/>
      <c r="BY64" s="31"/>
      <c r="BZ64" s="31"/>
      <c r="CA64" s="31"/>
      <c r="CB64" s="31"/>
    </row>
    <row r="65" spans="1:80" s="28" customFormat="1" x14ac:dyDescent="0.2">
      <c r="A65" s="132">
        <v>57</v>
      </c>
      <c r="B65" s="140" t="s">
        <v>182</v>
      </c>
      <c r="C65" s="136" t="s">
        <v>74</v>
      </c>
      <c r="D65" s="136" t="s">
        <v>7</v>
      </c>
      <c r="E65" s="133" t="s">
        <v>20</v>
      </c>
      <c r="F65" s="136" t="s">
        <v>69</v>
      </c>
      <c r="G65" s="138">
        <v>30000</v>
      </c>
      <c r="H65" s="138">
        <f>+G65-(I65+L65+N65)</f>
        <v>28227</v>
      </c>
      <c r="I65" s="138">
        <f t="shared" si="11"/>
        <v>861</v>
      </c>
      <c r="J65" s="138">
        <f t="shared" si="0"/>
        <v>2130</v>
      </c>
      <c r="K65" s="138">
        <f t="shared" si="1"/>
        <v>330.00000000000006</v>
      </c>
      <c r="L65" s="138">
        <f t="shared" si="2"/>
        <v>912</v>
      </c>
      <c r="M65" s="138">
        <f t="shared" si="3"/>
        <v>2127</v>
      </c>
      <c r="N65" s="138"/>
      <c r="O65" s="138">
        <f t="shared" si="22"/>
        <v>6360</v>
      </c>
      <c r="P65" s="138">
        <v>25</v>
      </c>
      <c r="Q65" s="157"/>
      <c r="R65" s="158"/>
      <c r="S65" s="158">
        <v>409</v>
      </c>
      <c r="T65" s="158">
        <v>100</v>
      </c>
      <c r="U65" s="158">
        <f t="shared" si="5"/>
        <v>0</v>
      </c>
      <c r="V65" s="158"/>
      <c r="W65" s="158">
        <f t="shared" si="23"/>
        <v>534</v>
      </c>
      <c r="X65" s="158">
        <f t="shared" si="24"/>
        <v>1773</v>
      </c>
      <c r="Y65" s="158">
        <f t="shared" si="25"/>
        <v>4257</v>
      </c>
      <c r="Z65" s="158">
        <f t="shared" si="26"/>
        <v>27693</v>
      </c>
      <c r="AA65" s="31"/>
      <c r="AB65" s="31"/>
      <c r="AC65" s="31"/>
      <c r="AD65" s="31"/>
      <c r="AE65" s="31"/>
      <c r="AF65" s="31"/>
      <c r="AG65" s="31"/>
      <c r="AH65" s="31"/>
      <c r="AI65" s="31"/>
      <c r="AJ65" s="31"/>
      <c r="AK65" s="31"/>
      <c r="AL65" s="31"/>
      <c r="AM65" s="31"/>
      <c r="AN65" s="31"/>
      <c r="AO65" s="31"/>
      <c r="AP65" s="31"/>
      <c r="AQ65" s="31"/>
      <c r="AR65" s="31"/>
      <c r="AS65" s="31"/>
      <c r="AT65" s="31"/>
      <c r="AU65" s="31"/>
      <c r="AV65" s="31"/>
      <c r="AW65" s="31"/>
      <c r="AX65" s="31"/>
      <c r="AY65" s="31"/>
      <c r="AZ65" s="31"/>
      <c r="BA65" s="31"/>
      <c r="BB65" s="31"/>
      <c r="BC65" s="31"/>
      <c r="BD65" s="31"/>
      <c r="BE65" s="31"/>
      <c r="BF65" s="31"/>
      <c r="BG65" s="31"/>
      <c r="BH65" s="31"/>
      <c r="BI65" s="31"/>
      <c r="BJ65" s="31"/>
      <c r="BK65" s="31"/>
      <c r="BL65" s="31"/>
      <c r="BM65" s="31"/>
      <c r="BN65" s="31"/>
      <c r="BO65" s="31"/>
      <c r="BP65" s="31"/>
      <c r="BQ65" s="31"/>
      <c r="BR65" s="31"/>
      <c r="BS65" s="31"/>
      <c r="BT65" s="31"/>
      <c r="BU65" s="31"/>
      <c r="BV65" s="31"/>
      <c r="BW65" s="31"/>
      <c r="BX65" s="31"/>
      <c r="BY65" s="31"/>
      <c r="BZ65" s="31"/>
      <c r="CA65" s="31"/>
      <c r="CB65" s="31"/>
    </row>
    <row r="66" spans="1:80" s="28" customFormat="1" x14ac:dyDescent="0.2">
      <c r="A66" s="132">
        <v>58</v>
      </c>
      <c r="B66" s="140" t="s">
        <v>183</v>
      </c>
      <c r="C66" s="136" t="s">
        <v>73</v>
      </c>
      <c r="D66" s="141" t="s">
        <v>188</v>
      </c>
      <c r="E66" s="133" t="s">
        <v>20</v>
      </c>
      <c r="F66" s="136" t="s">
        <v>69</v>
      </c>
      <c r="G66" s="138">
        <v>30000</v>
      </c>
      <c r="H66" s="138">
        <f t="shared" si="15"/>
        <v>28227</v>
      </c>
      <c r="I66" s="138">
        <f t="shared" si="11"/>
        <v>861</v>
      </c>
      <c r="J66" s="138">
        <f t="shared" si="0"/>
        <v>2130</v>
      </c>
      <c r="K66" s="138">
        <f t="shared" si="1"/>
        <v>330.00000000000006</v>
      </c>
      <c r="L66" s="138">
        <f t="shared" si="2"/>
        <v>912</v>
      </c>
      <c r="M66" s="138">
        <f t="shared" si="3"/>
        <v>2127</v>
      </c>
      <c r="N66" s="138"/>
      <c r="O66" s="138">
        <f t="shared" si="22"/>
        <v>6360</v>
      </c>
      <c r="P66" s="138">
        <v>25</v>
      </c>
      <c r="Q66" s="157">
        <v>500</v>
      </c>
      <c r="R66" s="158"/>
      <c r="S66" s="158"/>
      <c r="T66" s="158">
        <v>100</v>
      </c>
      <c r="U66" s="158">
        <f t="shared" si="5"/>
        <v>0</v>
      </c>
      <c r="V66" s="158"/>
      <c r="W66" s="158">
        <f t="shared" si="23"/>
        <v>625</v>
      </c>
      <c r="X66" s="158">
        <f t="shared" si="24"/>
        <v>1773</v>
      </c>
      <c r="Y66" s="158">
        <f t="shared" si="25"/>
        <v>4257</v>
      </c>
      <c r="Z66" s="158">
        <f t="shared" si="26"/>
        <v>27602</v>
      </c>
      <c r="AA66" s="31"/>
      <c r="AB66" s="31"/>
      <c r="AC66" s="31"/>
      <c r="AD66" s="31"/>
      <c r="AE66" s="31"/>
      <c r="AF66" s="31"/>
      <c r="AG66" s="31"/>
      <c r="AH66" s="31"/>
      <c r="AI66" s="31"/>
      <c r="AJ66" s="31"/>
      <c r="AK66" s="31"/>
      <c r="AL66" s="31"/>
      <c r="AM66" s="31"/>
      <c r="AN66" s="31"/>
      <c r="AO66" s="31"/>
      <c r="AP66" s="31"/>
      <c r="AQ66" s="31"/>
      <c r="AR66" s="31"/>
      <c r="AS66" s="31"/>
      <c r="AT66" s="31"/>
      <c r="AU66" s="31"/>
      <c r="AV66" s="31"/>
      <c r="AW66" s="31"/>
      <c r="AX66" s="31"/>
      <c r="AY66" s="31"/>
      <c r="AZ66" s="31"/>
      <c r="BA66" s="31"/>
      <c r="BB66" s="31"/>
      <c r="BC66" s="31"/>
      <c r="BD66" s="31"/>
      <c r="BE66" s="31"/>
      <c r="BF66" s="31"/>
      <c r="BG66" s="31"/>
      <c r="BH66" s="31"/>
      <c r="BI66" s="31"/>
      <c r="BJ66" s="31"/>
      <c r="BK66" s="31"/>
      <c r="BL66" s="31"/>
      <c r="BM66" s="31"/>
      <c r="BN66" s="31"/>
      <c r="BO66" s="31"/>
      <c r="BP66" s="31"/>
      <c r="BQ66" s="31"/>
      <c r="BR66" s="31"/>
      <c r="BS66" s="31"/>
      <c r="BT66" s="31"/>
      <c r="BU66" s="31"/>
      <c r="BV66" s="31"/>
      <c r="BW66" s="31"/>
      <c r="BX66" s="31"/>
      <c r="BY66" s="31"/>
      <c r="BZ66" s="31"/>
      <c r="CA66" s="31"/>
      <c r="CB66" s="31"/>
    </row>
    <row r="67" spans="1:80" s="28" customFormat="1" x14ac:dyDescent="0.2">
      <c r="A67" s="132">
        <v>59</v>
      </c>
      <c r="B67" s="140" t="s">
        <v>184</v>
      </c>
      <c r="C67" s="136" t="s">
        <v>74</v>
      </c>
      <c r="D67" s="136" t="s">
        <v>9</v>
      </c>
      <c r="E67" s="133" t="s">
        <v>20</v>
      </c>
      <c r="F67" s="136" t="s">
        <v>69</v>
      </c>
      <c r="G67" s="138">
        <v>46000</v>
      </c>
      <c r="H67" s="138">
        <f t="shared" si="15"/>
        <v>43281.4</v>
      </c>
      <c r="I67" s="138">
        <f t="shared" si="11"/>
        <v>1320.2</v>
      </c>
      <c r="J67" s="138">
        <f t="shared" si="0"/>
        <v>3265.9999999999995</v>
      </c>
      <c r="K67" s="138">
        <f t="shared" si="1"/>
        <v>506.00000000000006</v>
      </c>
      <c r="L67" s="138">
        <f t="shared" si="2"/>
        <v>1398.4</v>
      </c>
      <c r="M67" s="138">
        <f t="shared" si="3"/>
        <v>3261.4</v>
      </c>
      <c r="N67" s="138"/>
      <c r="O67" s="138">
        <f t="shared" si="22"/>
        <v>9752</v>
      </c>
      <c r="P67" s="138">
        <v>25</v>
      </c>
      <c r="Q67" s="157"/>
      <c r="R67" s="158"/>
      <c r="S67" s="158">
        <v>1012.67</v>
      </c>
      <c r="T67" s="158">
        <v>100</v>
      </c>
      <c r="U67" s="158">
        <f t="shared" si="5"/>
        <v>1289.4598750000005</v>
      </c>
      <c r="V67" s="158"/>
      <c r="W67" s="158">
        <f t="shared" si="23"/>
        <v>2427.1298750000005</v>
      </c>
      <c r="X67" s="158">
        <f t="shared" si="24"/>
        <v>2718.6000000000004</v>
      </c>
      <c r="Y67" s="158">
        <f t="shared" si="25"/>
        <v>6527.4</v>
      </c>
      <c r="Z67" s="158">
        <f t="shared" si="26"/>
        <v>40854.270124999995</v>
      </c>
      <c r="AA67" s="31"/>
      <c r="AB67" s="31"/>
      <c r="AC67" s="31"/>
      <c r="AD67" s="31"/>
      <c r="AE67" s="31"/>
      <c r="AF67" s="31"/>
      <c r="AG67" s="31"/>
      <c r="AH67" s="31"/>
      <c r="AI67" s="31"/>
      <c r="AJ67" s="31"/>
      <c r="AK67" s="31"/>
      <c r="AL67" s="31"/>
      <c r="AM67" s="31"/>
      <c r="AN67" s="31"/>
      <c r="AO67" s="31"/>
      <c r="AP67" s="31"/>
      <c r="AQ67" s="31"/>
      <c r="AR67" s="31"/>
      <c r="AS67" s="31"/>
      <c r="AT67" s="31"/>
      <c r="AU67" s="31"/>
      <c r="AV67" s="31"/>
      <c r="AW67" s="31"/>
      <c r="AX67" s="31"/>
      <c r="AY67" s="31"/>
      <c r="AZ67" s="31"/>
      <c r="BA67" s="31"/>
      <c r="BB67" s="31"/>
      <c r="BC67" s="31"/>
      <c r="BD67" s="31"/>
      <c r="BE67" s="31"/>
      <c r="BF67" s="31"/>
      <c r="BG67" s="31"/>
      <c r="BH67" s="31"/>
      <c r="BI67" s="31"/>
      <c r="BJ67" s="31"/>
      <c r="BK67" s="31"/>
      <c r="BL67" s="31"/>
      <c r="BM67" s="31"/>
      <c r="BN67" s="31"/>
      <c r="BO67" s="31"/>
      <c r="BP67" s="31"/>
      <c r="BQ67" s="31"/>
      <c r="BR67" s="31"/>
      <c r="BS67" s="31"/>
      <c r="BT67" s="31"/>
      <c r="BU67" s="31"/>
      <c r="BV67" s="31"/>
      <c r="BW67" s="31"/>
      <c r="BX67" s="31"/>
      <c r="BY67" s="31"/>
      <c r="BZ67" s="31"/>
      <c r="CA67" s="31"/>
      <c r="CB67" s="31"/>
    </row>
    <row r="68" spans="1:80" s="28" customFormat="1" x14ac:dyDescent="0.2">
      <c r="A68" s="132">
        <v>60</v>
      </c>
      <c r="B68" s="140" t="s">
        <v>185</v>
      </c>
      <c r="C68" s="136" t="s">
        <v>73</v>
      </c>
      <c r="D68" s="136" t="s">
        <v>63</v>
      </c>
      <c r="E68" s="133" t="s">
        <v>20</v>
      </c>
      <c r="F68" s="136" t="s">
        <v>69</v>
      </c>
      <c r="G68" s="138">
        <v>36000</v>
      </c>
      <c r="H68" s="138">
        <f t="shared" si="15"/>
        <v>33872.400000000001</v>
      </c>
      <c r="I68" s="138">
        <f t="shared" ref="I68:I93" si="27">IF(G68&lt;=325250,G68*2.87%,9334.68)</f>
        <v>1033.2</v>
      </c>
      <c r="J68" s="138">
        <f t="shared" ref="J68:J93" si="28">IF(G68&lt;=325250,G68*7.1%,23092.75)</f>
        <v>2555.9999999999995</v>
      </c>
      <c r="K68" s="138">
        <f t="shared" ref="K68:K93" si="29">IF(G68&lt;=65050,G68*1.1%,715.55)</f>
        <v>396.00000000000006</v>
      </c>
      <c r="L68" s="138">
        <f t="shared" ref="L68:L93" si="30">IF(G68&lt;=162625,G68*3.04%,4943.8)</f>
        <v>1094.4000000000001</v>
      </c>
      <c r="M68" s="138">
        <f t="shared" ref="M68:M93" si="31">IF(G68&lt;=162625,G68*7.09%,11530.11)</f>
        <v>2552.4</v>
      </c>
      <c r="N68" s="138"/>
      <c r="O68" s="138">
        <f t="shared" si="22"/>
        <v>7632</v>
      </c>
      <c r="P68" s="138">
        <v>25</v>
      </c>
      <c r="Q68" s="157"/>
      <c r="R68" s="158"/>
      <c r="S68" s="158"/>
      <c r="T68" s="158">
        <v>100</v>
      </c>
      <c r="U68" s="158">
        <f t="shared" ref="U68:U93" si="32">IF((H68*12)&gt;867123.01,(79776+(((H68*12)-867123.01)*0.25))/12,IF((H68*12)&gt;624329.01,(31216+(((H68*12)-624329.01)*0.2))/12,IF((H68*12)&gt;416220.01,(((H68*12)-416220.01)*0.15)/12,0)))</f>
        <v>0</v>
      </c>
      <c r="V68" s="158"/>
      <c r="W68" s="158">
        <f t="shared" si="23"/>
        <v>125</v>
      </c>
      <c r="X68" s="158">
        <f t="shared" si="24"/>
        <v>2127.6000000000004</v>
      </c>
      <c r="Y68" s="158">
        <f t="shared" si="25"/>
        <v>5108.3999999999996</v>
      </c>
      <c r="Z68" s="158">
        <f t="shared" si="26"/>
        <v>33747.4</v>
      </c>
      <c r="AA68" s="31"/>
      <c r="AB68" s="31"/>
      <c r="AC68" s="31"/>
      <c r="AD68" s="31"/>
      <c r="AE68" s="31"/>
      <c r="AF68" s="31"/>
      <c r="AG68" s="31"/>
      <c r="AH68" s="31"/>
      <c r="AI68" s="31"/>
      <c r="AJ68" s="31"/>
      <c r="AK68" s="31"/>
      <c r="AL68" s="31"/>
      <c r="AM68" s="31"/>
      <c r="AN68" s="31"/>
      <c r="AO68" s="31"/>
      <c r="AP68" s="31"/>
      <c r="AQ68" s="31"/>
      <c r="AR68" s="31"/>
      <c r="AS68" s="31"/>
      <c r="AT68" s="31"/>
      <c r="AU68" s="31"/>
      <c r="AV68" s="31"/>
      <c r="AW68" s="31"/>
      <c r="AX68" s="31"/>
      <c r="AY68" s="31"/>
      <c r="AZ68" s="31"/>
      <c r="BA68" s="31"/>
      <c r="BB68" s="31"/>
      <c r="BC68" s="31"/>
      <c r="BD68" s="31"/>
      <c r="BE68" s="31"/>
      <c r="BF68" s="31"/>
      <c r="BG68" s="31"/>
      <c r="BH68" s="31"/>
      <c r="BI68" s="31"/>
      <c r="BJ68" s="31"/>
      <c r="BK68" s="31"/>
      <c r="BL68" s="31"/>
      <c r="BM68" s="31"/>
      <c r="BN68" s="31"/>
      <c r="BO68" s="31"/>
      <c r="BP68" s="31"/>
      <c r="BQ68" s="31"/>
      <c r="BR68" s="31"/>
      <c r="BS68" s="31"/>
      <c r="BT68" s="31"/>
      <c r="BU68" s="31"/>
      <c r="BV68" s="31"/>
      <c r="BW68" s="31"/>
      <c r="BX68" s="31"/>
      <c r="BY68" s="31"/>
      <c r="BZ68" s="31"/>
      <c r="CA68" s="31"/>
      <c r="CB68" s="31"/>
    </row>
    <row r="69" spans="1:80" s="28" customFormat="1" x14ac:dyDescent="0.2">
      <c r="A69" s="132">
        <v>61</v>
      </c>
      <c r="B69" s="140" t="s">
        <v>186</v>
      </c>
      <c r="C69" s="136" t="s">
        <v>74</v>
      </c>
      <c r="D69" s="136" t="s">
        <v>15</v>
      </c>
      <c r="E69" s="133" t="s">
        <v>20</v>
      </c>
      <c r="F69" s="136" t="s">
        <v>69</v>
      </c>
      <c r="G69" s="138">
        <v>36000</v>
      </c>
      <c r="H69" s="138">
        <f t="shared" si="15"/>
        <v>33872.400000000001</v>
      </c>
      <c r="I69" s="138">
        <f t="shared" si="27"/>
        <v>1033.2</v>
      </c>
      <c r="J69" s="138">
        <f t="shared" si="28"/>
        <v>2555.9999999999995</v>
      </c>
      <c r="K69" s="138">
        <f t="shared" si="29"/>
        <v>396.00000000000006</v>
      </c>
      <c r="L69" s="138">
        <f t="shared" si="30"/>
        <v>1094.4000000000001</v>
      </c>
      <c r="M69" s="138">
        <f t="shared" si="31"/>
        <v>2552.4</v>
      </c>
      <c r="N69" s="138"/>
      <c r="O69" s="138">
        <f t="shared" si="22"/>
        <v>7632</v>
      </c>
      <c r="P69" s="138">
        <v>25</v>
      </c>
      <c r="Q69" s="157"/>
      <c r="R69" s="158"/>
      <c r="S69" s="158">
        <v>1630.64</v>
      </c>
      <c r="T69" s="158">
        <v>100</v>
      </c>
      <c r="U69" s="158">
        <f t="shared" si="32"/>
        <v>0</v>
      </c>
      <c r="V69" s="158"/>
      <c r="W69" s="158">
        <f t="shared" si="23"/>
        <v>1755.64</v>
      </c>
      <c r="X69" s="158">
        <f t="shared" si="24"/>
        <v>2127.6000000000004</v>
      </c>
      <c r="Y69" s="158">
        <f t="shared" si="25"/>
        <v>5108.3999999999996</v>
      </c>
      <c r="Z69" s="158">
        <f t="shared" si="26"/>
        <v>32116.76</v>
      </c>
      <c r="AA69" s="31"/>
      <c r="AB69" s="31"/>
      <c r="AC69" s="31"/>
      <c r="AD69" s="31"/>
      <c r="AE69" s="31"/>
      <c r="AF69" s="31"/>
      <c r="AG69" s="31"/>
      <c r="AH69" s="31"/>
      <c r="AI69" s="31"/>
      <c r="AJ69" s="31"/>
      <c r="AK69" s="31"/>
      <c r="AL69" s="31"/>
      <c r="AM69" s="31"/>
      <c r="AN69" s="31"/>
      <c r="AO69" s="31"/>
      <c r="AP69" s="31"/>
      <c r="AQ69" s="31"/>
      <c r="AR69" s="31"/>
      <c r="AS69" s="31"/>
      <c r="AT69" s="31"/>
      <c r="AU69" s="31"/>
      <c r="AV69" s="31"/>
      <c r="AW69" s="31"/>
      <c r="AX69" s="31"/>
      <c r="AY69" s="31"/>
      <c r="AZ69" s="31"/>
      <c r="BA69" s="31"/>
      <c r="BB69" s="31"/>
      <c r="BC69" s="31"/>
      <c r="BD69" s="31"/>
      <c r="BE69" s="31"/>
      <c r="BF69" s="31"/>
      <c r="BG69" s="31"/>
      <c r="BH69" s="31"/>
      <c r="BI69" s="31"/>
      <c r="BJ69" s="31"/>
      <c r="BK69" s="31"/>
      <c r="BL69" s="31"/>
      <c r="BM69" s="31"/>
      <c r="BN69" s="31"/>
      <c r="BO69" s="31"/>
      <c r="BP69" s="31"/>
      <c r="BQ69" s="31"/>
      <c r="BR69" s="31"/>
      <c r="BS69" s="31"/>
      <c r="BT69" s="31"/>
      <c r="BU69" s="31"/>
      <c r="BV69" s="31"/>
      <c r="BW69" s="31"/>
      <c r="BX69" s="31"/>
      <c r="BY69" s="31"/>
      <c r="BZ69" s="31"/>
      <c r="CA69" s="31"/>
      <c r="CB69" s="31"/>
    </row>
    <row r="70" spans="1:80" s="28" customFormat="1" x14ac:dyDescent="0.2">
      <c r="A70" s="132">
        <v>62</v>
      </c>
      <c r="B70" s="140" t="s">
        <v>187</v>
      </c>
      <c r="C70" s="136" t="s">
        <v>74</v>
      </c>
      <c r="D70" s="136" t="s">
        <v>153</v>
      </c>
      <c r="E70" s="133" t="s">
        <v>20</v>
      </c>
      <c r="F70" s="136" t="s">
        <v>69</v>
      </c>
      <c r="G70" s="138">
        <v>46000</v>
      </c>
      <c r="H70" s="138">
        <f t="shared" si="15"/>
        <v>43281.4</v>
      </c>
      <c r="I70" s="138">
        <f t="shared" si="27"/>
        <v>1320.2</v>
      </c>
      <c r="J70" s="138">
        <f t="shared" si="28"/>
        <v>3265.9999999999995</v>
      </c>
      <c r="K70" s="138">
        <f t="shared" si="29"/>
        <v>506.00000000000006</v>
      </c>
      <c r="L70" s="138">
        <f t="shared" si="30"/>
        <v>1398.4</v>
      </c>
      <c r="M70" s="138">
        <f t="shared" si="31"/>
        <v>3261.4</v>
      </c>
      <c r="N70" s="138"/>
      <c r="O70" s="138">
        <f t="shared" si="22"/>
        <v>9752</v>
      </c>
      <c r="P70" s="138">
        <v>25</v>
      </c>
      <c r="Q70" s="157"/>
      <c r="R70" s="158"/>
      <c r="S70" s="158"/>
      <c r="T70" s="158">
        <v>100</v>
      </c>
      <c r="U70" s="158">
        <f t="shared" si="32"/>
        <v>1289.4598750000005</v>
      </c>
      <c r="V70" s="158"/>
      <c r="W70" s="158">
        <f t="shared" si="23"/>
        <v>1414.4598750000005</v>
      </c>
      <c r="X70" s="158">
        <f t="shared" si="24"/>
        <v>2718.6000000000004</v>
      </c>
      <c r="Y70" s="158">
        <f t="shared" si="25"/>
        <v>6527.4</v>
      </c>
      <c r="Z70" s="158">
        <f t="shared" si="26"/>
        <v>41866.940125000001</v>
      </c>
      <c r="AA70" s="31"/>
      <c r="AB70" s="31"/>
      <c r="AC70" s="31"/>
      <c r="AD70" s="31"/>
      <c r="AE70" s="31"/>
      <c r="AF70" s="31"/>
      <c r="AG70" s="31"/>
      <c r="AH70" s="31"/>
      <c r="AI70" s="31"/>
      <c r="AJ70" s="31"/>
      <c r="AK70" s="31"/>
      <c r="AL70" s="31"/>
      <c r="AM70" s="31"/>
      <c r="AN70" s="31"/>
      <c r="AO70" s="31"/>
      <c r="AP70" s="31"/>
      <c r="AQ70" s="31"/>
      <c r="AR70" s="31"/>
      <c r="AS70" s="31"/>
      <c r="AT70" s="31"/>
      <c r="AU70" s="31"/>
      <c r="AV70" s="31"/>
      <c r="AW70" s="31"/>
      <c r="AX70" s="31"/>
      <c r="AY70" s="31"/>
      <c r="AZ70" s="31"/>
      <c r="BA70" s="31"/>
      <c r="BB70" s="31"/>
      <c r="BC70" s="31"/>
      <c r="BD70" s="31"/>
      <c r="BE70" s="31"/>
      <c r="BF70" s="31"/>
      <c r="BG70" s="31"/>
      <c r="BH70" s="31"/>
      <c r="BI70" s="31"/>
      <c r="BJ70" s="31"/>
      <c r="BK70" s="31"/>
      <c r="BL70" s="31"/>
      <c r="BM70" s="31"/>
      <c r="BN70" s="31"/>
      <c r="BO70" s="31"/>
      <c r="BP70" s="31"/>
      <c r="BQ70" s="31"/>
      <c r="BR70" s="31"/>
      <c r="BS70" s="31"/>
      <c r="BT70" s="31"/>
      <c r="BU70" s="31"/>
      <c r="BV70" s="31"/>
      <c r="BW70" s="31"/>
      <c r="BX70" s="31"/>
      <c r="BY70" s="31"/>
      <c r="BZ70" s="31"/>
      <c r="CA70" s="31"/>
      <c r="CB70" s="31"/>
    </row>
    <row r="71" spans="1:80" s="28" customFormat="1" x14ac:dyDescent="0.2">
      <c r="A71" s="132">
        <v>63</v>
      </c>
      <c r="B71" s="136" t="s">
        <v>121</v>
      </c>
      <c r="C71" s="136" t="s">
        <v>74</v>
      </c>
      <c r="D71" s="136" t="s">
        <v>159</v>
      </c>
      <c r="E71" s="133" t="s">
        <v>20</v>
      </c>
      <c r="F71" s="136" t="s">
        <v>69</v>
      </c>
      <c r="G71" s="138">
        <v>30000</v>
      </c>
      <c r="H71" s="138">
        <f t="shared" si="15"/>
        <v>28227</v>
      </c>
      <c r="I71" s="138">
        <f t="shared" si="27"/>
        <v>861</v>
      </c>
      <c r="J71" s="138">
        <f t="shared" si="28"/>
        <v>2130</v>
      </c>
      <c r="K71" s="138">
        <f t="shared" si="29"/>
        <v>330.00000000000006</v>
      </c>
      <c r="L71" s="138">
        <f t="shared" si="30"/>
        <v>912</v>
      </c>
      <c r="M71" s="138">
        <f t="shared" si="31"/>
        <v>2127</v>
      </c>
      <c r="N71" s="138"/>
      <c r="O71" s="138">
        <f t="shared" si="16"/>
        <v>6360</v>
      </c>
      <c r="P71" s="138">
        <v>25</v>
      </c>
      <c r="Q71" s="157">
        <v>1000</v>
      </c>
      <c r="R71" s="158"/>
      <c r="S71" s="158">
        <v>415.6</v>
      </c>
      <c r="T71" s="158">
        <v>100</v>
      </c>
      <c r="U71" s="158">
        <f t="shared" si="32"/>
        <v>0</v>
      </c>
      <c r="V71" s="158"/>
      <c r="W71" s="158">
        <f t="shared" si="17"/>
        <v>1540.6</v>
      </c>
      <c r="X71" s="158">
        <f>+I71+L71+N71</f>
        <v>1773</v>
      </c>
      <c r="Y71" s="158">
        <f t="shared" si="21"/>
        <v>4257</v>
      </c>
      <c r="Z71" s="158">
        <f t="shared" si="19"/>
        <v>26686.400000000001</v>
      </c>
      <c r="AA71" s="31"/>
      <c r="AB71" s="31"/>
      <c r="AC71" s="31"/>
      <c r="AD71" s="31"/>
      <c r="AE71" s="31"/>
      <c r="AF71" s="31"/>
      <c r="AG71" s="31"/>
      <c r="AH71" s="31"/>
      <c r="AI71" s="31"/>
      <c r="AJ71" s="31"/>
      <c r="AK71" s="31"/>
      <c r="AL71" s="31"/>
      <c r="AM71" s="31"/>
      <c r="AN71" s="31"/>
      <c r="AO71" s="31"/>
      <c r="AP71" s="31"/>
      <c r="AQ71" s="31"/>
      <c r="AR71" s="31"/>
      <c r="AS71" s="31"/>
      <c r="AT71" s="31"/>
      <c r="AU71" s="31"/>
      <c r="AV71" s="31"/>
      <c r="AW71" s="31"/>
      <c r="AX71" s="31"/>
      <c r="AY71" s="31"/>
      <c r="AZ71" s="31"/>
      <c r="BA71" s="31"/>
      <c r="BB71" s="31"/>
      <c r="BC71" s="31"/>
      <c r="BD71" s="31"/>
      <c r="BE71" s="31"/>
      <c r="BF71" s="31"/>
      <c r="BG71" s="31"/>
      <c r="BH71" s="31"/>
      <c r="BI71" s="31"/>
      <c r="BJ71" s="31"/>
      <c r="BK71" s="31"/>
      <c r="BL71" s="31"/>
      <c r="BM71" s="31"/>
      <c r="BN71" s="31"/>
      <c r="BO71" s="31"/>
      <c r="BP71" s="31"/>
      <c r="BQ71" s="31"/>
      <c r="BR71" s="31"/>
      <c r="BS71" s="31"/>
      <c r="BT71" s="31"/>
      <c r="BU71" s="31"/>
      <c r="BV71" s="31"/>
      <c r="BW71" s="31"/>
      <c r="BX71" s="31"/>
      <c r="BY71" s="31"/>
      <c r="BZ71" s="31"/>
      <c r="CA71" s="31"/>
      <c r="CB71" s="31"/>
    </row>
    <row r="72" spans="1:80" s="28" customFormat="1" x14ac:dyDescent="0.2">
      <c r="A72" s="132">
        <v>64</v>
      </c>
      <c r="B72" s="136" t="s">
        <v>122</v>
      </c>
      <c r="C72" s="136" t="s">
        <v>74</v>
      </c>
      <c r="D72" s="136" t="s">
        <v>15</v>
      </c>
      <c r="E72" s="133" t="s">
        <v>20</v>
      </c>
      <c r="F72" s="136" t="s">
        <v>69</v>
      </c>
      <c r="G72" s="138">
        <v>36000</v>
      </c>
      <c r="H72" s="138">
        <f t="shared" si="15"/>
        <v>32294.97</v>
      </c>
      <c r="I72" s="138">
        <f t="shared" si="27"/>
        <v>1033.2</v>
      </c>
      <c r="J72" s="138">
        <f t="shared" si="28"/>
        <v>2555.9999999999995</v>
      </c>
      <c r="K72" s="138">
        <f t="shared" si="29"/>
        <v>396.00000000000006</v>
      </c>
      <c r="L72" s="138">
        <f t="shared" si="30"/>
        <v>1094.4000000000001</v>
      </c>
      <c r="M72" s="138">
        <f t="shared" si="31"/>
        <v>2552.4</v>
      </c>
      <c r="N72" s="134">
        <v>1577.43</v>
      </c>
      <c r="O72" s="138">
        <f t="shared" si="16"/>
        <v>9209.43</v>
      </c>
      <c r="P72" s="138">
        <v>25</v>
      </c>
      <c r="Q72" s="157"/>
      <c r="R72" s="158"/>
      <c r="S72" s="158">
        <v>1835.84</v>
      </c>
      <c r="T72" s="158">
        <v>100</v>
      </c>
      <c r="U72" s="158">
        <f t="shared" si="32"/>
        <v>0</v>
      </c>
      <c r="V72" s="158"/>
      <c r="W72" s="158">
        <f t="shared" si="17"/>
        <v>1960.84</v>
      </c>
      <c r="X72" s="158">
        <f>+I72+L72+N72</f>
        <v>3705.0300000000007</v>
      </c>
      <c r="Y72" s="158">
        <f t="shared" si="21"/>
        <v>5108.3999999999996</v>
      </c>
      <c r="Z72" s="158">
        <f t="shared" si="19"/>
        <v>30334.129999999997</v>
      </c>
      <c r="AA72" s="31"/>
      <c r="AB72" s="31"/>
      <c r="AC72" s="31"/>
      <c r="AD72" s="31"/>
      <c r="AE72" s="31"/>
      <c r="AF72" s="31"/>
      <c r="AG72" s="31"/>
      <c r="AH72" s="31"/>
      <c r="AI72" s="31"/>
      <c r="AJ72" s="31"/>
      <c r="AK72" s="31"/>
      <c r="AL72" s="31"/>
      <c r="AM72" s="31"/>
      <c r="AN72" s="31"/>
      <c r="AO72" s="31"/>
      <c r="AP72" s="31"/>
      <c r="AQ72" s="31"/>
      <c r="AR72" s="31"/>
      <c r="AS72" s="31"/>
      <c r="AT72" s="31"/>
      <c r="AU72" s="31"/>
      <c r="AV72" s="31"/>
      <c r="AW72" s="31"/>
      <c r="AX72" s="31"/>
      <c r="AY72" s="31"/>
      <c r="AZ72" s="31"/>
      <c r="BA72" s="31"/>
      <c r="BB72" s="31"/>
      <c r="BC72" s="31"/>
      <c r="BD72" s="31"/>
      <c r="BE72" s="31"/>
      <c r="BF72" s="31"/>
      <c r="BG72" s="31"/>
      <c r="BH72" s="31"/>
      <c r="BI72" s="31"/>
      <c r="BJ72" s="31"/>
      <c r="BK72" s="31"/>
      <c r="BL72" s="31"/>
      <c r="BM72" s="31"/>
      <c r="BN72" s="31"/>
      <c r="BO72" s="31"/>
      <c r="BP72" s="31"/>
      <c r="BQ72" s="31"/>
      <c r="BR72" s="31"/>
      <c r="BS72" s="31"/>
      <c r="BT72" s="31"/>
      <c r="BU72" s="31"/>
      <c r="BV72" s="31"/>
      <c r="BW72" s="31"/>
      <c r="BX72" s="31"/>
      <c r="BY72" s="31"/>
      <c r="BZ72" s="31"/>
      <c r="CA72" s="31"/>
      <c r="CB72" s="31"/>
    </row>
    <row r="73" spans="1:80" s="28" customFormat="1" x14ac:dyDescent="0.2">
      <c r="A73" s="132">
        <v>65</v>
      </c>
      <c r="B73" s="136" t="s">
        <v>123</v>
      </c>
      <c r="C73" s="136" t="s">
        <v>74</v>
      </c>
      <c r="D73" s="136" t="s">
        <v>15</v>
      </c>
      <c r="E73" s="133" t="s">
        <v>34</v>
      </c>
      <c r="F73" s="136" t="s">
        <v>69</v>
      </c>
      <c r="G73" s="138">
        <v>36000</v>
      </c>
      <c r="H73" s="138">
        <f t="shared" si="15"/>
        <v>33872.400000000001</v>
      </c>
      <c r="I73" s="138">
        <f t="shared" si="27"/>
        <v>1033.2</v>
      </c>
      <c r="J73" s="138">
        <f t="shared" si="28"/>
        <v>2555.9999999999995</v>
      </c>
      <c r="K73" s="138">
        <f t="shared" si="29"/>
        <v>396.00000000000006</v>
      </c>
      <c r="L73" s="138">
        <f t="shared" si="30"/>
        <v>1094.4000000000001</v>
      </c>
      <c r="M73" s="138">
        <f t="shared" si="31"/>
        <v>2552.4</v>
      </c>
      <c r="N73" s="138"/>
      <c r="O73" s="138">
        <f t="shared" si="16"/>
        <v>7632</v>
      </c>
      <c r="P73" s="138">
        <v>25</v>
      </c>
      <c r="Q73" s="157">
        <v>1500</v>
      </c>
      <c r="R73" s="158"/>
      <c r="S73" s="158">
        <v>1120</v>
      </c>
      <c r="T73" s="158">
        <v>100</v>
      </c>
      <c r="U73" s="158">
        <f t="shared" si="32"/>
        <v>0</v>
      </c>
      <c r="V73" s="158"/>
      <c r="W73" s="158">
        <f t="shared" si="17"/>
        <v>2745</v>
      </c>
      <c r="X73" s="158">
        <f t="shared" ref="X73:X80" si="33">+I73+L73+N73</f>
        <v>2127.6000000000004</v>
      </c>
      <c r="Y73" s="158">
        <f t="shared" si="21"/>
        <v>5108.3999999999996</v>
      </c>
      <c r="Z73" s="158">
        <f t="shared" si="19"/>
        <v>31127.4</v>
      </c>
      <c r="AA73" s="31"/>
      <c r="AB73" s="31"/>
      <c r="AC73" s="31"/>
      <c r="AD73" s="31"/>
      <c r="AE73" s="31"/>
      <c r="AF73" s="31"/>
      <c r="AG73" s="31"/>
      <c r="AH73" s="31"/>
      <c r="AI73" s="31"/>
      <c r="AJ73" s="31"/>
      <c r="AK73" s="31"/>
      <c r="AL73" s="31"/>
      <c r="AM73" s="31"/>
      <c r="AN73" s="31"/>
      <c r="AO73" s="31"/>
      <c r="AP73" s="31"/>
      <c r="AQ73" s="31"/>
      <c r="AR73" s="31"/>
      <c r="AS73" s="31"/>
      <c r="AT73" s="31"/>
      <c r="AU73" s="31"/>
      <c r="AV73" s="31"/>
      <c r="AW73" s="31"/>
      <c r="AX73" s="31"/>
      <c r="AY73" s="31"/>
      <c r="AZ73" s="31"/>
      <c r="BA73" s="31"/>
      <c r="BB73" s="31"/>
      <c r="BC73" s="31"/>
      <c r="BD73" s="31"/>
      <c r="BE73" s="31"/>
      <c r="BF73" s="31"/>
      <c r="BG73" s="31"/>
      <c r="BH73" s="31"/>
      <c r="BI73" s="31"/>
      <c r="BJ73" s="31"/>
      <c r="BK73" s="31"/>
      <c r="BL73" s="31"/>
      <c r="BM73" s="31"/>
      <c r="BN73" s="31"/>
      <c r="BO73" s="31"/>
      <c r="BP73" s="31"/>
      <c r="BQ73" s="31"/>
      <c r="BR73" s="31"/>
      <c r="BS73" s="31"/>
      <c r="BT73" s="31"/>
      <c r="BU73" s="31"/>
      <c r="BV73" s="31"/>
      <c r="BW73" s="31"/>
      <c r="BX73" s="31"/>
      <c r="BY73" s="31"/>
      <c r="BZ73" s="31"/>
      <c r="CA73" s="31"/>
      <c r="CB73" s="31"/>
    </row>
    <row r="74" spans="1:80" s="28" customFormat="1" x14ac:dyDescent="0.2">
      <c r="A74" s="132">
        <v>66</v>
      </c>
      <c r="B74" s="136" t="s">
        <v>124</v>
      </c>
      <c r="C74" s="136" t="s">
        <v>74</v>
      </c>
      <c r="D74" s="136" t="s">
        <v>15</v>
      </c>
      <c r="E74" s="133" t="s">
        <v>147</v>
      </c>
      <c r="F74" s="136" t="s">
        <v>69</v>
      </c>
      <c r="G74" s="138">
        <v>46000</v>
      </c>
      <c r="H74" s="138">
        <f t="shared" si="15"/>
        <v>43281.4</v>
      </c>
      <c r="I74" s="138">
        <f t="shared" si="27"/>
        <v>1320.2</v>
      </c>
      <c r="J74" s="138">
        <f t="shared" si="28"/>
        <v>3265.9999999999995</v>
      </c>
      <c r="K74" s="138">
        <f t="shared" si="29"/>
        <v>506.00000000000006</v>
      </c>
      <c r="L74" s="138">
        <f t="shared" si="30"/>
        <v>1398.4</v>
      </c>
      <c r="M74" s="138">
        <f t="shared" si="31"/>
        <v>3261.4</v>
      </c>
      <c r="N74" s="138"/>
      <c r="O74" s="138">
        <f t="shared" si="16"/>
        <v>9752</v>
      </c>
      <c r="P74" s="138">
        <v>25</v>
      </c>
      <c r="Q74" s="157">
        <v>200</v>
      </c>
      <c r="R74" s="158"/>
      <c r="S74" s="158">
        <v>1660.73</v>
      </c>
      <c r="T74" s="158">
        <v>100</v>
      </c>
      <c r="U74" s="158">
        <f t="shared" si="32"/>
        <v>1289.4598750000005</v>
      </c>
      <c r="V74" s="158"/>
      <c r="W74" s="158">
        <f t="shared" si="17"/>
        <v>3275.1898750000005</v>
      </c>
      <c r="X74" s="158">
        <f t="shared" si="33"/>
        <v>2718.6000000000004</v>
      </c>
      <c r="Y74" s="158">
        <f t="shared" si="21"/>
        <v>6527.4</v>
      </c>
      <c r="Z74" s="158">
        <f t="shared" si="19"/>
        <v>40006.210124999998</v>
      </c>
      <c r="AA74" s="31"/>
      <c r="AB74" s="31"/>
      <c r="AC74" s="31"/>
      <c r="AD74" s="31"/>
      <c r="AE74" s="31"/>
      <c r="AF74" s="31"/>
      <c r="AG74" s="31"/>
      <c r="AH74" s="31"/>
      <c r="AI74" s="31"/>
      <c r="AJ74" s="31"/>
      <c r="AK74" s="31"/>
      <c r="AL74" s="31"/>
      <c r="AM74" s="31"/>
      <c r="AN74" s="31"/>
      <c r="AO74" s="31"/>
      <c r="AP74" s="31"/>
      <c r="AQ74" s="31"/>
      <c r="AR74" s="31"/>
      <c r="AS74" s="31"/>
      <c r="AT74" s="31"/>
      <c r="AU74" s="31"/>
      <c r="AV74" s="31"/>
      <c r="AW74" s="31"/>
      <c r="AX74" s="31"/>
      <c r="AY74" s="31"/>
      <c r="AZ74" s="31"/>
      <c r="BA74" s="31"/>
      <c r="BB74" s="31"/>
      <c r="BC74" s="31"/>
      <c r="BD74" s="31"/>
      <c r="BE74" s="31"/>
      <c r="BF74" s="31"/>
      <c r="BG74" s="31"/>
      <c r="BH74" s="31"/>
      <c r="BI74" s="31"/>
      <c r="BJ74" s="31"/>
      <c r="BK74" s="31"/>
      <c r="BL74" s="31"/>
      <c r="BM74" s="31"/>
      <c r="BN74" s="31"/>
      <c r="BO74" s="31"/>
      <c r="BP74" s="31"/>
      <c r="BQ74" s="31"/>
      <c r="BR74" s="31"/>
      <c r="BS74" s="31"/>
      <c r="BT74" s="31"/>
      <c r="BU74" s="31"/>
      <c r="BV74" s="31"/>
      <c r="BW74" s="31"/>
      <c r="BX74" s="31"/>
      <c r="BY74" s="31"/>
      <c r="BZ74" s="31"/>
      <c r="CA74" s="31"/>
      <c r="CB74" s="31"/>
    </row>
    <row r="75" spans="1:80" s="28" customFormat="1" x14ac:dyDescent="0.2">
      <c r="A75" s="132">
        <v>67</v>
      </c>
      <c r="B75" s="136" t="s">
        <v>125</v>
      </c>
      <c r="C75" s="136" t="s">
        <v>73</v>
      </c>
      <c r="D75" s="136" t="s">
        <v>12</v>
      </c>
      <c r="E75" s="133" t="s">
        <v>27</v>
      </c>
      <c r="F75" s="136" t="s">
        <v>69</v>
      </c>
      <c r="G75" s="138">
        <v>36000</v>
      </c>
      <c r="H75" s="138">
        <f t="shared" ref="H75:H87" si="34">+G75-(I75+L75+N75)</f>
        <v>33872.400000000001</v>
      </c>
      <c r="I75" s="138">
        <f t="shared" si="27"/>
        <v>1033.2</v>
      </c>
      <c r="J75" s="138">
        <f t="shared" si="28"/>
        <v>2555.9999999999995</v>
      </c>
      <c r="K75" s="138">
        <f t="shared" si="29"/>
        <v>396.00000000000006</v>
      </c>
      <c r="L75" s="138">
        <f t="shared" si="30"/>
        <v>1094.4000000000001</v>
      </c>
      <c r="M75" s="138">
        <f t="shared" si="31"/>
        <v>2552.4</v>
      </c>
      <c r="N75" s="138"/>
      <c r="O75" s="138">
        <f t="shared" ref="O75:O87" si="35">+I75+J75+K75+L75+M75+N75</f>
        <v>7632</v>
      </c>
      <c r="P75" s="138">
        <v>25</v>
      </c>
      <c r="Q75" s="157"/>
      <c r="R75" s="158"/>
      <c r="S75" s="158">
        <v>823.22</v>
      </c>
      <c r="T75" s="158">
        <v>100</v>
      </c>
      <c r="U75" s="158">
        <f t="shared" si="32"/>
        <v>0</v>
      </c>
      <c r="V75" s="158"/>
      <c r="W75" s="158">
        <f t="shared" ref="W75:W87" si="36">P75+Q75+R75+S75+T75+U75</f>
        <v>948.22</v>
      </c>
      <c r="X75" s="158">
        <f t="shared" si="33"/>
        <v>2127.6000000000004</v>
      </c>
      <c r="Y75" s="158">
        <f t="shared" si="21"/>
        <v>5108.3999999999996</v>
      </c>
      <c r="Z75" s="158">
        <f t="shared" si="19"/>
        <v>32924.18</v>
      </c>
      <c r="AA75" s="31"/>
      <c r="AB75" s="31"/>
      <c r="AC75" s="31"/>
      <c r="AD75" s="31"/>
      <c r="AE75" s="31"/>
      <c r="AF75" s="31"/>
      <c r="AG75" s="31"/>
      <c r="AH75" s="31"/>
      <c r="AI75" s="31"/>
      <c r="AJ75" s="31"/>
      <c r="AK75" s="31"/>
      <c r="AL75" s="31"/>
      <c r="AM75" s="31"/>
      <c r="AN75" s="31"/>
      <c r="AO75" s="31"/>
      <c r="AP75" s="31"/>
      <c r="AQ75" s="31"/>
      <c r="AR75" s="31"/>
      <c r="AS75" s="31"/>
      <c r="AT75" s="31"/>
      <c r="AU75" s="31"/>
      <c r="AV75" s="31"/>
      <c r="AW75" s="31"/>
      <c r="AX75" s="31"/>
      <c r="AY75" s="31"/>
      <c r="AZ75" s="31"/>
      <c r="BA75" s="31"/>
      <c r="BB75" s="31"/>
      <c r="BC75" s="31"/>
      <c r="BD75" s="31"/>
      <c r="BE75" s="31"/>
      <c r="BF75" s="31"/>
      <c r="BG75" s="31"/>
      <c r="BH75" s="31"/>
      <c r="BI75" s="31"/>
      <c r="BJ75" s="31"/>
      <c r="BK75" s="31"/>
      <c r="BL75" s="31"/>
      <c r="BM75" s="31"/>
      <c r="BN75" s="31"/>
      <c r="BO75" s="31"/>
      <c r="BP75" s="31"/>
      <c r="BQ75" s="31"/>
      <c r="BR75" s="31"/>
      <c r="BS75" s="31"/>
      <c r="BT75" s="31"/>
      <c r="BU75" s="31"/>
      <c r="BV75" s="31"/>
      <c r="BW75" s="31"/>
      <c r="BX75" s="31"/>
      <c r="BY75" s="31"/>
      <c r="BZ75" s="31"/>
      <c r="CA75" s="31"/>
      <c r="CB75" s="31"/>
    </row>
    <row r="76" spans="1:80" s="28" customFormat="1" x14ac:dyDescent="0.2">
      <c r="A76" s="132">
        <v>68</v>
      </c>
      <c r="B76" s="136" t="s">
        <v>126</v>
      </c>
      <c r="C76" s="136" t="s">
        <v>73</v>
      </c>
      <c r="D76" s="136" t="s">
        <v>8</v>
      </c>
      <c r="E76" s="133" t="s">
        <v>21</v>
      </c>
      <c r="F76" s="136" t="s">
        <v>69</v>
      </c>
      <c r="G76" s="138">
        <v>36000</v>
      </c>
      <c r="H76" s="138">
        <f t="shared" si="34"/>
        <v>30717.54</v>
      </c>
      <c r="I76" s="138">
        <f t="shared" si="27"/>
        <v>1033.2</v>
      </c>
      <c r="J76" s="138">
        <f t="shared" si="28"/>
        <v>2555.9999999999995</v>
      </c>
      <c r="K76" s="138">
        <f t="shared" si="29"/>
        <v>396.00000000000006</v>
      </c>
      <c r="L76" s="138">
        <f t="shared" si="30"/>
        <v>1094.4000000000001</v>
      </c>
      <c r="M76" s="138">
        <f t="shared" si="31"/>
        <v>2552.4</v>
      </c>
      <c r="N76" s="138">
        <v>3154.86</v>
      </c>
      <c r="O76" s="138">
        <f t="shared" si="35"/>
        <v>10786.86</v>
      </c>
      <c r="P76" s="138">
        <v>25</v>
      </c>
      <c r="Q76" s="157"/>
      <c r="R76" s="158"/>
      <c r="S76" s="158">
        <v>2034.57</v>
      </c>
      <c r="T76" s="158">
        <v>100</v>
      </c>
      <c r="U76" s="158">
        <f t="shared" si="32"/>
        <v>0</v>
      </c>
      <c r="V76" s="158"/>
      <c r="W76" s="158">
        <f t="shared" si="36"/>
        <v>2159.5699999999997</v>
      </c>
      <c r="X76" s="158">
        <f t="shared" si="33"/>
        <v>5282.4600000000009</v>
      </c>
      <c r="Y76" s="158">
        <f t="shared" si="21"/>
        <v>5108.3999999999996</v>
      </c>
      <c r="Z76" s="158">
        <f t="shared" si="19"/>
        <v>28557.97</v>
      </c>
      <c r="AA76" s="31"/>
      <c r="AB76" s="31"/>
      <c r="AC76" s="31"/>
      <c r="AD76" s="31"/>
      <c r="AE76" s="31"/>
      <c r="AF76" s="31"/>
      <c r="AG76" s="31"/>
      <c r="AH76" s="31"/>
      <c r="AI76" s="31"/>
      <c r="AJ76" s="31"/>
      <c r="AK76" s="31"/>
      <c r="AL76" s="31"/>
      <c r="AM76" s="31"/>
      <c r="AN76" s="31"/>
      <c r="AO76" s="31"/>
      <c r="AP76" s="31"/>
      <c r="AQ76" s="31"/>
      <c r="AR76" s="31"/>
      <c r="AS76" s="31"/>
      <c r="AT76" s="31"/>
      <c r="AU76" s="31"/>
      <c r="AV76" s="31"/>
      <c r="AW76" s="31"/>
      <c r="AX76" s="31"/>
      <c r="AY76" s="31"/>
      <c r="AZ76" s="31"/>
      <c r="BA76" s="31"/>
      <c r="BB76" s="31"/>
      <c r="BC76" s="31"/>
      <c r="BD76" s="31"/>
      <c r="BE76" s="31"/>
      <c r="BF76" s="31"/>
      <c r="BG76" s="31"/>
      <c r="BH76" s="31"/>
      <c r="BI76" s="31"/>
      <c r="BJ76" s="31"/>
      <c r="BK76" s="31"/>
      <c r="BL76" s="31"/>
      <c r="BM76" s="31"/>
      <c r="BN76" s="31"/>
      <c r="BO76" s="31"/>
      <c r="BP76" s="31"/>
      <c r="BQ76" s="31"/>
      <c r="BR76" s="31"/>
      <c r="BS76" s="31"/>
      <c r="BT76" s="31"/>
      <c r="BU76" s="31"/>
      <c r="BV76" s="31"/>
      <c r="BW76" s="31"/>
      <c r="BX76" s="31"/>
      <c r="BY76" s="31"/>
      <c r="BZ76" s="31"/>
      <c r="CA76" s="31"/>
      <c r="CB76" s="31"/>
    </row>
    <row r="77" spans="1:80" s="8" customFormat="1" x14ac:dyDescent="0.2">
      <c r="A77" s="132">
        <v>69</v>
      </c>
      <c r="B77" s="133" t="s">
        <v>127</v>
      </c>
      <c r="C77" s="133" t="s">
        <v>73</v>
      </c>
      <c r="D77" s="133" t="s">
        <v>160</v>
      </c>
      <c r="E77" s="133" t="s">
        <v>25</v>
      </c>
      <c r="F77" s="133" t="s">
        <v>69</v>
      </c>
      <c r="G77" s="134">
        <v>36000</v>
      </c>
      <c r="H77" s="134">
        <f t="shared" si="34"/>
        <v>33872.400000000001</v>
      </c>
      <c r="I77" s="134">
        <f t="shared" si="27"/>
        <v>1033.2</v>
      </c>
      <c r="J77" s="134">
        <f t="shared" si="28"/>
        <v>2555.9999999999995</v>
      </c>
      <c r="K77" s="134">
        <f t="shared" si="29"/>
        <v>396.00000000000006</v>
      </c>
      <c r="L77" s="134">
        <f t="shared" si="30"/>
        <v>1094.4000000000001</v>
      </c>
      <c r="M77" s="134">
        <f t="shared" si="31"/>
        <v>2552.4</v>
      </c>
      <c r="N77" s="134"/>
      <c r="O77" s="134">
        <f t="shared" si="35"/>
        <v>7632</v>
      </c>
      <c r="P77" s="134">
        <v>25</v>
      </c>
      <c r="Q77" s="157">
        <v>6490.89</v>
      </c>
      <c r="R77" s="157"/>
      <c r="S77" s="157">
        <v>925.47</v>
      </c>
      <c r="T77" s="157">
        <v>100</v>
      </c>
      <c r="U77" s="157">
        <f t="shared" si="32"/>
        <v>0</v>
      </c>
      <c r="V77" s="157"/>
      <c r="W77" s="157">
        <f t="shared" si="36"/>
        <v>7541.3600000000006</v>
      </c>
      <c r="X77" s="157">
        <f t="shared" si="33"/>
        <v>2127.6000000000004</v>
      </c>
      <c r="Y77" s="157">
        <f t="shared" si="21"/>
        <v>5108.3999999999996</v>
      </c>
      <c r="Z77" s="158">
        <f t="shared" si="19"/>
        <v>26331.040000000001</v>
      </c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  <c r="AW77" s="9"/>
      <c r="AX77" s="9"/>
      <c r="AY77" s="9"/>
      <c r="AZ77" s="9"/>
      <c r="BA77" s="9"/>
      <c r="BB77" s="9"/>
      <c r="BC77" s="9"/>
      <c r="BD77" s="9"/>
      <c r="BE77" s="9"/>
      <c r="BF77" s="9"/>
      <c r="BG77" s="9"/>
      <c r="BH77" s="9"/>
      <c r="BI77" s="9"/>
      <c r="BJ77" s="9"/>
      <c r="BK77" s="9"/>
      <c r="BL77" s="9"/>
      <c r="BM77" s="9"/>
      <c r="BN77" s="9"/>
      <c r="BO77" s="9"/>
      <c r="BP77" s="9"/>
      <c r="BQ77" s="9"/>
      <c r="BR77" s="9"/>
      <c r="BS77" s="9"/>
      <c r="BT77" s="9"/>
      <c r="BU77" s="9"/>
      <c r="BV77" s="9"/>
      <c r="BW77" s="9"/>
      <c r="BX77" s="9"/>
      <c r="BY77" s="9"/>
      <c r="BZ77" s="9"/>
      <c r="CA77" s="9"/>
      <c r="CB77" s="9"/>
    </row>
    <row r="78" spans="1:80" s="31" customFormat="1" x14ac:dyDescent="0.2">
      <c r="A78" s="132">
        <v>70</v>
      </c>
      <c r="B78" s="136" t="s">
        <v>219</v>
      </c>
      <c r="C78" s="136" t="s">
        <v>74</v>
      </c>
      <c r="D78" s="137" t="s">
        <v>63</v>
      </c>
      <c r="E78" s="133" t="s">
        <v>220</v>
      </c>
      <c r="F78" s="136" t="s">
        <v>69</v>
      </c>
      <c r="G78" s="138">
        <v>46000</v>
      </c>
      <c r="H78" s="138">
        <f t="shared" si="34"/>
        <v>43281.4</v>
      </c>
      <c r="I78" s="138">
        <f t="shared" si="27"/>
        <v>1320.2</v>
      </c>
      <c r="J78" s="138">
        <f t="shared" si="28"/>
        <v>3265.9999999999995</v>
      </c>
      <c r="K78" s="138">
        <f t="shared" si="29"/>
        <v>506.00000000000006</v>
      </c>
      <c r="L78" s="138">
        <f t="shared" si="30"/>
        <v>1398.4</v>
      </c>
      <c r="M78" s="138">
        <f t="shared" si="31"/>
        <v>3261.4</v>
      </c>
      <c r="N78" s="138"/>
      <c r="O78" s="138">
        <f t="shared" si="35"/>
        <v>9752</v>
      </c>
      <c r="P78" s="138">
        <v>25</v>
      </c>
      <c r="Q78" s="157">
        <v>5000</v>
      </c>
      <c r="R78" s="158"/>
      <c r="S78" s="158">
        <v>879.94</v>
      </c>
      <c r="T78" s="158">
        <v>100</v>
      </c>
      <c r="U78" s="158">
        <f t="shared" si="32"/>
        <v>1289.4598750000005</v>
      </c>
      <c r="V78" s="158"/>
      <c r="W78" s="158"/>
      <c r="X78" s="158">
        <f t="shared" si="33"/>
        <v>2718.6000000000004</v>
      </c>
      <c r="Y78" s="158">
        <f t="shared" si="21"/>
        <v>6527.4</v>
      </c>
      <c r="Z78" s="158">
        <f t="shared" si="19"/>
        <v>43281.4</v>
      </c>
    </row>
    <row r="79" spans="1:80" s="26" customFormat="1" ht="15.75" x14ac:dyDescent="0.25">
      <c r="A79" s="132">
        <v>71</v>
      </c>
      <c r="B79" s="133" t="s">
        <v>155</v>
      </c>
      <c r="C79" s="133" t="s">
        <v>74</v>
      </c>
      <c r="D79" s="133" t="s">
        <v>15</v>
      </c>
      <c r="E79" s="133" t="s">
        <v>36</v>
      </c>
      <c r="F79" s="133" t="s">
        <v>69</v>
      </c>
      <c r="G79" s="134">
        <v>30000</v>
      </c>
      <c r="H79" s="134">
        <f>+G79-(I79+L79+N79)</f>
        <v>28227</v>
      </c>
      <c r="I79" s="134">
        <f t="shared" si="27"/>
        <v>861</v>
      </c>
      <c r="J79" s="134">
        <f t="shared" si="28"/>
        <v>2130</v>
      </c>
      <c r="K79" s="134">
        <f t="shared" si="29"/>
        <v>330.00000000000006</v>
      </c>
      <c r="L79" s="134">
        <f t="shared" si="30"/>
        <v>912</v>
      </c>
      <c r="M79" s="134">
        <f t="shared" si="31"/>
        <v>2127</v>
      </c>
      <c r="N79" s="134"/>
      <c r="O79" s="134">
        <f>+I79+J79+K79+L79+M79+N79</f>
        <v>6360</v>
      </c>
      <c r="P79" s="134">
        <v>25</v>
      </c>
      <c r="Q79" s="157">
        <v>2000</v>
      </c>
      <c r="R79" s="157"/>
      <c r="S79" s="157"/>
      <c r="T79" s="157">
        <v>100</v>
      </c>
      <c r="U79" s="157">
        <f t="shared" si="32"/>
        <v>0</v>
      </c>
      <c r="V79" s="157"/>
      <c r="W79" s="157">
        <f>P79+Q79+R79+S79+T79+U79</f>
        <v>2125</v>
      </c>
      <c r="X79" s="157">
        <f>+I79+L79+N79</f>
        <v>1773</v>
      </c>
      <c r="Y79" s="157">
        <f>+J79+M79</f>
        <v>4257</v>
      </c>
      <c r="Z79" s="158">
        <f t="shared" si="19"/>
        <v>26102</v>
      </c>
      <c r="AA79" s="25"/>
      <c r="AB79" s="25"/>
      <c r="AC79" s="25"/>
      <c r="AD79" s="25"/>
      <c r="AE79" s="25"/>
      <c r="AF79" s="25"/>
      <c r="AG79" s="25"/>
      <c r="AH79" s="25"/>
      <c r="AI79" s="25"/>
      <c r="AJ79" s="25"/>
      <c r="AK79" s="25"/>
      <c r="AL79" s="25"/>
      <c r="AM79" s="25"/>
      <c r="AN79" s="25"/>
      <c r="AO79" s="25"/>
      <c r="AP79" s="25"/>
      <c r="AQ79" s="25"/>
      <c r="AR79" s="25"/>
      <c r="AS79" s="25"/>
      <c r="AT79" s="25"/>
      <c r="AU79" s="25"/>
      <c r="AV79" s="25"/>
      <c r="AW79" s="25"/>
      <c r="AX79" s="25"/>
      <c r="AY79" s="25"/>
      <c r="AZ79" s="25"/>
      <c r="BA79" s="25"/>
      <c r="BB79" s="25"/>
      <c r="BC79" s="25"/>
      <c r="BD79" s="25"/>
      <c r="BE79" s="25"/>
      <c r="BF79" s="25"/>
      <c r="BG79" s="25"/>
      <c r="BH79" s="25"/>
      <c r="BI79" s="25"/>
      <c r="BJ79" s="25"/>
      <c r="BK79" s="25"/>
      <c r="BL79" s="25"/>
      <c r="BM79" s="25"/>
      <c r="BN79" s="25"/>
      <c r="BO79" s="25"/>
      <c r="BP79" s="25"/>
      <c r="BQ79" s="25"/>
      <c r="BR79" s="25"/>
      <c r="BS79" s="25"/>
      <c r="BT79" s="25"/>
      <c r="BU79" s="25"/>
      <c r="BV79" s="25"/>
      <c r="BW79" s="25"/>
      <c r="BX79" s="25"/>
      <c r="BY79" s="25"/>
      <c r="BZ79" s="25"/>
      <c r="CA79" s="25"/>
      <c r="CB79" s="25"/>
    </row>
    <row r="80" spans="1:80" s="8" customFormat="1" x14ac:dyDescent="0.2">
      <c r="A80" s="132">
        <v>72</v>
      </c>
      <c r="B80" s="133" t="s">
        <v>128</v>
      </c>
      <c r="C80" s="133" t="s">
        <v>74</v>
      </c>
      <c r="D80" s="133" t="s">
        <v>15</v>
      </c>
      <c r="E80" s="133" t="s">
        <v>36</v>
      </c>
      <c r="F80" s="133" t="s">
        <v>69</v>
      </c>
      <c r="G80" s="134">
        <v>30000</v>
      </c>
      <c r="H80" s="134">
        <f t="shared" si="34"/>
        <v>26649.57</v>
      </c>
      <c r="I80" s="134">
        <f t="shared" si="27"/>
        <v>861</v>
      </c>
      <c r="J80" s="134">
        <f t="shared" si="28"/>
        <v>2130</v>
      </c>
      <c r="K80" s="134">
        <f t="shared" si="29"/>
        <v>330.00000000000006</v>
      </c>
      <c r="L80" s="134">
        <f t="shared" si="30"/>
        <v>912</v>
      </c>
      <c r="M80" s="134">
        <f t="shared" si="31"/>
        <v>2127</v>
      </c>
      <c r="N80" s="134">
        <v>1577.43</v>
      </c>
      <c r="O80" s="134">
        <f t="shared" si="35"/>
        <v>7937.43</v>
      </c>
      <c r="P80" s="134">
        <v>25</v>
      </c>
      <c r="Q80" s="157">
        <v>500</v>
      </c>
      <c r="R80" s="157"/>
      <c r="S80" s="157"/>
      <c r="T80" s="157">
        <v>100</v>
      </c>
      <c r="U80" s="157">
        <f t="shared" si="32"/>
        <v>0</v>
      </c>
      <c r="V80" s="157"/>
      <c r="W80" s="157">
        <f t="shared" si="36"/>
        <v>625</v>
      </c>
      <c r="X80" s="157">
        <f t="shared" si="33"/>
        <v>3350.4300000000003</v>
      </c>
      <c r="Y80" s="157">
        <f t="shared" si="21"/>
        <v>4257</v>
      </c>
      <c r="Z80" s="158">
        <f t="shared" si="19"/>
        <v>26024.57</v>
      </c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  <c r="AW80" s="9"/>
      <c r="AX80" s="9"/>
      <c r="AY80" s="9"/>
      <c r="AZ80" s="9"/>
      <c r="BA80" s="9"/>
      <c r="BB80" s="9"/>
      <c r="BC80" s="9"/>
      <c r="BD80" s="9"/>
      <c r="BE80" s="9"/>
      <c r="BF80" s="9"/>
      <c r="BG80" s="9"/>
      <c r="BH80" s="9"/>
      <c r="BI80" s="9"/>
      <c r="BJ80" s="9"/>
      <c r="BK80" s="9"/>
      <c r="BL80" s="9"/>
      <c r="BM80" s="9"/>
      <c r="BN80" s="9"/>
      <c r="BO80" s="9"/>
      <c r="BP80" s="9"/>
      <c r="BQ80" s="9"/>
      <c r="BR80" s="9"/>
      <c r="BS80" s="9"/>
      <c r="BT80" s="9"/>
      <c r="BU80" s="9"/>
      <c r="BV80" s="9"/>
      <c r="BW80" s="9"/>
      <c r="BX80" s="9"/>
      <c r="BY80" s="9"/>
      <c r="BZ80" s="9"/>
      <c r="CA80" s="9"/>
      <c r="CB80" s="9"/>
    </row>
    <row r="81" spans="1:80" s="8" customFormat="1" x14ac:dyDescent="0.2">
      <c r="A81" s="132">
        <v>73</v>
      </c>
      <c r="B81" s="133" t="s">
        <v>129</v>
      </c>
      <c r="C81" s="133" t="s">
        <v>74</v>
      </c>
      <c r="D81" s="133" t="s">
        <v>63</v>
      </c>
      <c r="E81" s="133" t="s">
        <v>36</v>
      </c>
      <c r="F81" s="133" t="s">
        <v>69</v>
      </c>
      <c r="G81" s="134">
        <v>25000</v>
      </c>
      <c r="H81" s="134">
        <f t="shared" si="34"/>
        <v>23522.5</v>
      </c>
      <c r="I81" s="134">
        <f t="shared" si="27"/>
        <v>717.5</v>
      </c>
      <c r="J81" s="134">
        <f t="shared" si="28"/>
        <v>1774.9999999999998</v>
      </c>
      <c r="K81" s="134">
        <f t="shared" si="29"/>
        <v>275</v>
      </c>
      <c r="L81" s="134">
        <f t="shared" si="30"/>
        <v>760</v>
      </c>
      <c r="M81" s="134">
        <f t="shared" si="31"/>
        <v>1772.5000000000002</v>
      </c>
      <c r="N81" s="134"/>
      <c r="O81" s="134">
        <f t="shared" si="35"/>
        <v>5300</v>
      </c>
      <c r="P81" s="134">
        <v>25</v>
      </c>
      <c r="Q81" s="157"/>
      <c r="R81" s="157"/>
      <c r="S81" s="157"/>
      <c r="T81" s="157">
        <v>100</v>
      </c>
      <c r="U81" s="157">
        <f t="shared" si="32"/>
        <v>0</v>
      </c>
      <c r="V81" s="157"/>
      <c r="W81" s="157">
        <f t="shared" si="36"/>
        <v>125</v>
      </c>
      <c r="X81" s="157">
        <v>1182</v>
      </c>
      <c r="Y81" s="157">
        <f t="shared" ref="Y81:Y92" si="37">+J81+M81</f>
        <v>3547.5</v>
      </c>
      <c r="Z81" s="157">
        <f t="shared" ref="Z75:Z92" si="38">+G81-(W81+X81)</f>
        <v>23693</v>
      </c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  <c r="AW81" s="9"/>
      <c r="AX81" s="9"/>
      <c r="AY81" s="9"/>
      <c r="AZ81" s="9"/>
      <c r="BA81" s="9"/>
      <c r="BB81" s="9"/>
      <c r="BC81" s="9"/>
      <c r="BD81" s="9"/>
      <c r="BE81" s="9"/>
      <c r="BF81" s="9"/>
      <c r="BG81" s="9"/>
      <c r="BH81" s="9"/>
      <c r="BI81" s="9"/>
      <c r="BJ81" s="9"/>
      <c r="BK81" s="9"/>
      <c r="BL81" s="9"/>
      <c r="BM81" s="9"/>
      <c r="BN81" s="9"/>
      <c r="BO81" s="9"/>
      <c r="BP81" s="9"/>
      <c r="BQ81" s="9"/>
      <c r="BR81" s="9"/>
      <c r="BS81" s="9"/>
      <c r="BT81" s="9"/>
      <c r="BU81" s="9"/>
      <c r="BV81" s="9"/>
      <c r="BW81" s="9"/>
      <c r="BX81" s="9"/>
      <c r="BY81" s="9"/>
      <c r="BZ81" s="9"/>
      <c r="CA81" s="9"/>
      <c r="CB81" s="9"/>
    </row>
    <row r="82" spans="1:80" s="8" customFormat="1" x14ac:dyDescent="0.2">
      <c r="A82" s="132">
        <v>74</v>
      </c>
      <c r="B82" s="133" t="s">
        <v>130</v>
      </c>
      <c r="C82" s="133" t="s">
        <v>74</v>
      </c>
      <c r="D82" s="133" t="s">
        <v>15</v>
      </c>
      <c r="E82" s="133" t="s">
        <v>36</v>
      </c>
      <c r="F82" s="133" t="s">
        <v>69</v>
      </c>
      <c r="G82" s="134">
        <v>30000</v>
      </c>
      <c r="H82" s="134">
        <f t="shared" si="34"/>
        <v>28227</v>
      </c>
      <c r="I82" s="134">
        <f t="shared" si="27"/>
        <v>861</v>
      </c>
      <c r="J82" s="134">
        <f t="shared" si="28"/>
        <v>2130</v>
      </c>
      <c r="K82" s="134">
        <f t="shared" si="29"/>
        <v>330.00000000000006</v>
      </c>
      <c r="L82" s="134">
        <f t="shared" si="30"/>
        <v>912</v>
      </c>
      <c r="M82" s="134">
        <f t="shared" si="31"/>
        <v>2127</v>
      </c>
      <c r="N82" s="134"/>
      <c r="O82" s="134">
        <f t="shared" si="35"/>
        <v>6360</v>
      </c>
      <c r="P82" s="134">
        <v>25</v>
      </c>
      <c r="Q82" s="157">
        <v>4073.69</v>
      </c>
      <c r="R82" s="157"/>
      <c r="S82" s="157"/>
      <c r="T82" s="157">
        <v>100</v>
      </c>
      <c r="U82" s="157">
        <f t="shared" si="32"/>
        <v>0</v>
      </c>
      <c r="V82" s="157"/>
      <c r="W82" s="157">
        <f t="shared" si="36"/>
        <v>4198.6900000000005</v>
      </c>
      <c r="X82" s="157">
        <f t="shared" ref="X82:X92" si="39">+I82+L82+N82</f>
        <v>1773</v>
      </c>
      <c r="Y82" s="157">
        <f t="shared" si="37"/>
        <v>4257</v>
      </c>
      <c r="Z82" s="157">
        <f t="shared" si="38"/>
        <v>24028.309999999998</v>
      </c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9"/>
      <c r="BK82" s="9"/>
      <c r="BL82" s="9"/>
      <c r="BM82" s="9"/>
      <c r="BN82" s="9"/>
      <c r="BO82" s="9"/>
      <c r="BP82" s="9"/>
      <c r="BQ82" s="9"/>
      <c r="BR82" s="9"/>
      <c r="BS82" s="9"/>
      <c r="BT82" s="9"/>
      <c r="BU82" s="9"/>
      <c r="BV82" s="9"/>
      <c r="BW82" s="9"/>
      <c r="BX82" s="9"/>
      <c r="BY82" s="9"/>
      <c r="BZ82" s="9"/>
      <c r="CA82" s="9"/>
      <c r="CB82" s="9"/>
    </row>
    <row r="83" spans="1:80" s="8" customFormat="1" x14ac:dyDescent="0.2">
      <c r="A83" s="132">
        <v>75</v>
      </c>
      <c r="B83" s="133" t="s">
        <v>131</v>
      </c>
      <c r="C83" s="133" t="s">
        <v>74</v>
      </c>
      <c r="D83" s="133" t="s">
        <v>8</v>
      </c>
      <c r="E83" s="133" t="s">
        <v>36</v>
      </c>
      <c r="F83" s="133" t="s">
        <v>69</v>
      </c>
      <c r="G83" s="134">
        <v>30000</v>
      </c>
      <c r="H83" s="134">
        <f t="shared" si="34"/>
        <v>28227</v>
      </c>
      <c r="I83" s="134">
        <f t="shared" si="27"/>
        <v>861</v>
      </c>
      <c r="J83" s="134">
        <f t="shared" si="28"/>
        <v>2130</v>
      </c>
      <c r="K83" s="134">
        <f t="shared" si="29"/>
        <v>330.00000000000006</v>
      </c>
      <c r="L83" s="134">
        <f t="shared" si="30"/>
        <v>912</v>
      </c>
      <c r="M83" s="134">
        <f t="shared" si="31"/>
        <v>2127</v>
      </c>
      <c r="N83" s="134"/>
      <c r="O83" s="134">
        <f t="shared" si="35"/>
        <v>6360</v>
      </c>
      <c r="P83" s="134">
        <v>25</v>
      </c>
      <c r="Q83" s="157"/>
      <c r="R83" s="157"/>
      <c r="S83" s="157"/>
      <c r="T83" s="157">
        <v>100</v>
      </c>
      <c r="U83" s="157">
        <f t="shared" si="32"/>
        <v>0</v>
      </c>
      <c r="V83" s="157"/>
      <c r="W83" s="157">
        <f t="shared" si="36"/>
        <v>125</v>
      </c>
      <c r="X83" s="157">
        <f t="shared" si="39"/>
        <v>1773</v>
      </c>
      <c r="Y83" s="157">
        <f t="shared" si="37"/>
        <v>4257</v>
      </c>
      <c r="Z83" s="157">
        <f t="shared" si="38"/>
        <v>28102</v>
      </c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  <c r="AW83" s="9"/>
      <c r="AX83" s="9"/>
      <c r="AY83" s="9"/>
      <c r="AZ83" s="9"/>
      <c r="BA83" s="9"/>
      <c r="BB83" s="9"/>
      <c r="BC83" s="9"/>
      <c r="BD83" s="9"/>
      <c r="BE83" s="9"/>
      <c r="BF83" s="9"/>
      <c r="BG83" s="9"/>
      <c r="BH83" s="9"/>
      <c r="BI83" s="9"/>
      <c r="BJ83" s="9"/>
      <c r="BK83" s="9"/>
      <c r="BL83" s="9"/>
      <c r="BM83" s="9"/>
      <c r="BN83" s="9"/>
      <c r="BO83" s="9"/>
      <c r="BP83" s="9"/>
      <c r="BQ83" s="9"/>
      <c r="BR83" s="9"/>
      <c r="BS83" s="9"/>
      <c r="BT83" s="9"/>
      <c r="BU83" s="9"/>
      <c r="BV83" s="9"/>
      <c r="BW83" s="9"/>
      <c r="BX83" s="9"/>
      <c r="BY83" s="9"/>
      <c r="BZ83" s="9"/>
      <c r="CA83" s="9"/>
      <c r="CB83" s="9"/>
    </row>
    <row r="84" spans="1:80" s="8" customFormat="1" x14ac:dyDescent="0.2">
      <c r="A84" s="132">
        <v>76</v>
      </c>
      <c r="B84" s="133" t="s">
        <v>132</v>
      </c>
      <c r="C84" s="133" t="s">
        <v>74</v>
      </c>
      <c r="D84" s="133" t="s">
        <v>13</v>
      </c>
      <c r="E84" s="133" t="s">
        <v>39</v>
      </c>
      <c r="F84" s="133" t="s">
        <v>69</v>
      </c>
      <c r="G84" s="134">
        <v>35000</v>
      </c>
      <c r="H84" s="134">
        <f t="shared" si="34"/>
        <v>32931.5</v>
      </c>
      <c r="I84" s="134">
        <f t="shared" si="27"/>
        <v>1004.5</v>
      </c>
      <c r="J84" s="134">
        <f t="shared" si="28"/>
        <v>2485</v>
      </c>
      <c r="K84" s="134">
        <f t="shared" si="29"/>
        <v>385.00000000000006</v>
      </c>
      <c r="L84" s="134">
        <f t="shared" si="30"/>
        <v>1064</v>
      </c>
      <c r="M84" s="134">
        <f t="shared" si="31"/>
        <v>2481.5</v>
      </c>
      <c r="N84" s="134"/>
      <c r="O84" s="134">
        <f t="shared" si="35"/>
        <v>7420</v>
      </c>
      <c r="P84" s="134">
        <v>25</v>
      </c>
      <c r="Q84" s="157">
        <v>17474.189999999999</v>
      </c>
      <c r="R84" s="157"/>
      <c r="S84" s="157">
        <v>2948.12</v>
      </c>
      <c r="T84" s="157">
        <v>100</v>
      </c>
      <c r="U84" s="157">
        <f t="shared" si="32"/>
        <v>0</v>
      </c>
      <c r="V84" s="157"/>
      <c r="W84" s="157">
        <f t="shared" si="36"/>
        <v>20547.309999999998</v>
      </c>
      <c r="X84" s="157">
        <f t="shared" si="39"/>
        <v>2068.5</v>
      </c>
      <c r="Y84" s="157">
        <f t="shared" si="37"/>
        <v>4966.5</v>
      </c>
      <c r="Z84" s="157">
        <f t="shared" si="38"/>
        <v>12384.190000000002</v>
      </c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  <c r="AW84" s="9"/>
      <c r="AX84" s="9"/>
      <c r="AY84" s="9"/>
      <c r="AZ84" s="9"/>
      <c r="BA84" s="9"/>
      <c r="BB84" s="9"/>
      <c r="BC84" s="9"/>
      <c r="BD84" s="9"/>
      <c r="BE84" s="9"/>
      <c r="BF84" s="9"/>
      <c r="BG84" s="9"/>
      <c r="BH84" s="9"/>
      <c r="BI84" s="9"/>
      <c r="BJ84" s="9"/>
      <c r="BK84" s="9"/>
      <c r="BL84" s="9"/>
      <c r="BM84" s="9"/>
      <c r="BN84" s="9"/>
      <c r="BO84" s="9"/>
      <c r="BP84" s="9"/>
      <c r="BQ84" s="9"/>
      <c r="BR84" s="9"/>
      <c r="BS84" s="9"/>
      <c r="BT84" s="9"/>
      <c r="BU84" s="9"/>
      <c r="BV84" s="9"/>
      <c r="BW84" s="9"/>
      <c r="BX84" s="9"/>
      <c r="BY84" s="9"/>
      <c r="BZ84" s="9"/>
      <c r="CA84" s="9"/>
      <c r="CB84" s="9"/>
    </row>
    <row r="85" spans="1:80" s="8" customFormat="1" x14ac:dyDescent="0.2">
      <c r="A85" s="132">
        <v>77</v>
      </c>
      <c r="B85" s="133" t="s">
        <v>133</v>
      </c>
      <c r="C85" s="133" t="s">
        <v>73</v>
      </c>
      <c r="D85" s="133" t="s">
        <v>15</v>
      </c>
      <c r="E85" s="133" t="s">
        <v>24</v>
      </c>
      <c r="F85" s="133" t="s">
        <v>69</v>
      </c>
      <c r="G85" s="134">
        <v>25000</v>
      </c>
      <c r="H85" s="134">
        <f t="shared" si="34"/>
        <v>23522.5</v>
      </c>
      <c r="I85" s="134">
        <f t="shared" si="27"/>
        <v>717.5</v>
      </c>
      <c r="J85" s="134">
        <f t="shared" si="28"/>
        <v>1774.9999999999998</v>
      </c>
      <c r="K85" s="134">
        <f t="shared" si="29"/>
        <v>275</v>
      </c>
      <c r="L85" s="134">
        <f t="shared" si="30"/>
        <v>760</v>
      </c>
      <c r="M85" s="134">
        <f t="shared" si="31"/>
        <v>1772.5000000000002</v>
      </c>
      <c r="N85" s="134"/>
      <c r="O85" s="134">
        <f t="shared" si="35"/>
        <v>5300</v>
      </c>
      <c r="P85" s="134">
        <v>25</v>
      </c>
      <c r="Q85" s="157">
        <v>2125.4899999999998</v>
      </c>
      <c r="R85" s="157"/>
      <c r="S85" s="157"/>
      <c r="T85" s="157">
        <v>100</v>
      </c>
      <c r="U85" s="157">
        <f t="shared" si="32"/>
        <v>0</v>
      </c>
      <c r="V85" s="157"/>
      <c r="W85" s="157">
        <f t="shared" si="36"/>
        <v>2250.4899999999998</v>
      </c>
      <c r="X85" s="157">
        <f t="shared" si="39"/>
        <v>1477.5</v>
      </c>
      <c r="Y85" s="157">
        <f t="shared" si="37"/>
        <v>3547.5</v>
      </c>
      <c r="Z85" s="157">
        <f t="shared" si="38"/>
        <v>21272.010000000002</v>
      </c>
      <c r="AA85" s="20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  <c r="AW85" s="9"/>
      <c r="AX85" s="9"/>
      <c r="AY85" s="9"/>
      <c r="AZ85" s="9"/>
      <c r="BA85" s="9"/>
      <c r="BB85" s="9"/>
      <c r="BC85" s="9"/>
      <c r="BD85" s="9"/>
      <c r="BE85" s="9"/>
      <c r="BF85" s="9"/>
      <c r="BG85" s="9"/>
      <c r="BH85" s="9"/>
      <c r="BI85" s="9"/>
      <c r="BJ85" s="9"/>
      <c r="BK85" s="9"/>
      <c r="BL85" s="9"/>
      <c r="BM85" s="9"/>
      <c r="BN85" s="9"/>
      <c r="BO85" s="9"/>
      <c r="BP85" s="9"/>
      <c r="BQ85" s="9"/>
      <c r="BR85" s="9"/>
      <c r="BS85" s="9"/>
      <c r="BT85" s="9"/>
      <c r="BU85" s="9"/>
      <c r="BV85" s="9"/>
      <c r="BW85" s="9"/>
      <c r="BX85" s="9"/>
      <c r="BY85" s="9"/>
      <c r="BZ85" s="9"/>
      <c r="CA85" s="9"/>
      <c r="CB85" s="9"/>
    </row>
    <row r="86" spans="1:80" s="8" customFormat="1" x14ac:dyDescent="0.2">
      <c r="A86" s="132">
        <v>78</v>
      </c>
      <c r="B86" s="133" t="s">
        <v>134</v>
      </c>
      <c r="C86" s="133" t="s">
        <v>73</v>
      </c>
      <c r="D86" s="133" t="s">
        <v>15</v>
      </c>
      <c r="E86" s="133" t="s">
        <v>24</v>
      </c>
      <c r="F86" s="133" t="s">
        <v>69</v>
      </c>
      <c r="G86" s="134">
        <v>25000</v>
      </c>
      <c r="H86" s="134">
        <f t="shared" si="34"/>
        <v>23522.5</v>
      </c>
      <c r="I86" s="134">
        <f t="shared" si="27"/>
        <v>717.5</v>
      </c>
      <c r="J86" s="134">
        <f t="shared" si="28"/>
        <v>1774.9999999999998</v>
      </c>
      <c r="K86" s="134">
        <f t="shared" si="29"/>
        <v>275</v>
      </c>
      <c r="L86" s="134">
        <f t="shared" si="30"/>
        <v>760</v>
      </c>
      <c r="M86" s="134">
        <f t="shared" si="31"/>
        <v>1772.5000000000002</v>
      </c>
      <c r="N86" s="134"/>
      <c r="O86" s="134">
        <f t="shared" si="35"/>
        <v>5300</v>
      </c>
      <c r="P86" s="134">
        <v>25</v>
      </c>
      <c r="Q86" s="157">
        <v>1138.06</v>
      </c>
      <c r="R86" s="157"/>
      <c r="S86" s="157"/>
      <c r="T86" s="157">
        <v>100</v>
      </c>
      <c r="U86" s="157">
        <f t="shared" si="32"/>
        <v>0</v>
      </c>
      <c r="V86" s="157"/>
      <c r="W86" s="157">
        <f t="shared" si="36"/>
        <v>1263.06</v>
      </c>
      <c r="X86" s="157">
        <f t="shared" si="39"/>
        <v>1477.5</v>
      </c>
      <c r="Y86" s="157">
        <f t="shared" si="37"/>
        <v>3547.5</v>
      </c>
      <c r="Z86" s="157">
        <f t="shared" si="38"/>
        <v>22259.439999999999</v>
      </c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  <c r="AV86" s="9"/>
      <c r="AW86" s="9"/>
      <c r="AX86" s="9"/>
      <c r="AY86" s="9"/>
      <c r="AZ86" s="9"/>
      <c r="BA86" s="9"/>
      <c r="BB86" s="9"/>
      <c r="BC86" s="9"/>
      <c r="BD86" s="9"/>
      <c r="BE86" s="9"/>
      <c r="BF86" s="9"/>
      <c r="BG86" s="9"/>
      <c r="BH86" s="9"/>
      <c r="BI86" s="9"/>
      <c r="BJ86" s="9"/>
      <c r="BK86" s="9"/>
      <c r="BL86" s="9"/>
      <c r="BM86" s="9"/>
      <c r="BN86" s="9"/>
      <c r="BO86" s="9"/>
      <c r="BP86" s="9"/>
      <c r="BQ86" s="9"/>
      <c r="BR86" s="9"/>
      <c r="BS86" s="9"/>
      <c r="BT86" s="9"/>
      <c r="BU86" s="9"/>
      <c r="BV86" s="9"/>
      <c r="BW86" s="9"/>
      <c r="BX86" s="9"/>
      <c r="BY86" s="9"/>
      <c r="BZ86" s="9"/>
      <c r="CA86" s="9"/>
      <c r="CB86" s="9"/>
    </row>
    <row r="87" spans="1:80" s="8" customFormat="1" x14ac:dyDescent="0.2">
      <c r="A87" s="132">
        <v>79</v>
      </c>
      <c r="B87" s="133" t="s">
        <v>135</v>
      </c>
      <c r="C87" s="133" t="s">
        <v>73</v>
      </c>
      <c r="D87" s="133" t="s">
        <v>7</v>
      </c>
      <c r="E87" s="133" t="s">
        <v>24</v>
      </c>
      <c r="F87" s="133" t="s">
        <v>69</v>
      </c>
      <c r="G87" s="134">
        <v>15000</v>
      </c>
      <c r="H87" s="134">
        <f t="shared" si="34"/>
        <v>14113.5</v>
      </c>
      <c r="I87" s="134">
        <f t="shared" si="27"/>
        <v>430.5</v>
      </c>
      <c r="J87" s="134">
        <f t="shared" si="28"/>
        <v>1065</v>
      </c>
      <c r="K87" s="134">
        <f t="shared" si="29"/>
        <v>165.00000000000003</v>
      </c>
      <c r="L87" s="134">
        <f t="shared" si="30"/>
        <v>456</v>
      </c>
      <c r="M87" s="134">
        <f t="shared" si="31"/>
        <v>1063.5</v>
      </c>
      <c r="N87" s="134"/>
      <c r="O87" s="134">
        <f t="shared" si="35"/>
        <v>3180</v>
      </c>
      <c r="P87" s="134">
        <v>25</v>
      </c>
      <c r="Q87" s="157"/>
      <c r="R87" s="157"/>
      <c r="S87" s="157"/>
      <c r="T87" s="157">
        <v>100</v>
      </c>
      <c r="U87" s="157">
        <f t="shared" si="32"/>
        <v>0</v>
      </c>
      <c r="V87" s="157"/>
      <c r="W87" s="157">
        <f t="shared" si="36"/>
        <v>125</v>
      </c>
      <c r="X87" s="157">
        <f t="shared" si="39"/>
        <v>886.5</v>
      </c>
      <c r="Y87" s="157">
        <f t="shared" si="37"/>
        <v>2128.5</v>
      </c>
      <c r="Z87" s="157">
        <f t="shared" si="38"/>
        <v>13988.5</v>
      </c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9"/>
      <c r="AX87" s="9"/>
      <c r="AY87" s="9"/>
      <c r="AZ87" s="9"/>
      <c r="BA87" s="9"/>
      <c r="BB87" s="9"/>
      <c r="BC87" s="9"/>
      <c r="BD87" s="9"/>
      <c r="BE87" s="9"/>
      <c r="BF87" s="9"/>
      <c r="BG87" s="9"/>
      <c r="BH87" s="9"/>
      <c r="BI87" s="9"/>
      <c r="BJ87" s="9"/>
      <c r="BK87" s="9"/>
      <c r="BL87" s="9"/>
      <c r="BM87" s="9"/>
      <c r="BN87" s="9"/>
      <c r="BO87" s="9"/>
      <c r="BP87" s="9"/>
      <c r="BQ87" s="9"/>
      <c r="BR87" s="9"/>
      <c r="BS87" s="9"/>
      <c r="BT87" s="9"/>
      <c r="BU87" s="9"/>
      <c r="BV87" s="9"/>
      <c r="BW87" s="9"/>
      <c r="BX87" s="9"/>
      <c r="BY87" s="9"/>
      <c r="BZ87" s="9"/>
      <c r="CA87" s="9"/>
      <c r="CB87" s="9"/>
    </row>
    <row r="88" spans="1:80" s="8" customFormat="1" x14ac:dyDescent="0.2">
      <c r="A88" s="132">
        <v>80</v>
      </c>
      <c r="B88" s="133" t="s">
        <v>136</v>
      </c>
      <c r="C88" s="133" t="s">
        <v>73</v>
      </c>
      <c r="D88" s="133" t="s">
        <v>7</v>
      </c>
      <c r="E88" s="133" t="s">
        <v>24</v>
      </c>
      <c r="F88" s="133" t="s">
        <v>69</v>
      </c>
      <c r="G88" s="134">
        <v>15000</v>
      </c>
      <c r="H88" s="134">
        <f t="shared" ref="H88:H93" si="40">+G88-(I88+L88+N88)</f>
        <v>14113.5</v>
      </c>
      <c r="I88" s="134">
        <f t="shared" si="27"/>
        <v>430.5</v>
      </c>
      <c r="J88" s="134">
        <f t="shared" si="28"/>
        <v>1065</v>
      </c>
      <c r="K88" s="134">
        <f t="shared" si="29"/>
        <v>165.00000000000003</v>
      </c>
      <c r="L88" s="134">
        <f t="shared" si="30"/>
        <v>456</v>
      </c>
      <c r="M88" s="134">
        <f t="shared" si="31"/>
        <v>1063.5</v>
      </c>
      <c r="N88" s="134"/>
      <c r="O88" s="134">
        <f t="shared" ref="O88:O93" si="41">+I88+J88+K88+L88+M88+N88</f>
        <v>3180</v>
      </c>
      <c r="P88" s="134">
        <v>25</v>
      </c>
      <c r="Q88" s="157"/>
      <c r="R88" s="157"/>
      <c r="S88" s="157"/>
      <c r="T88" s="157">
        <v>100</v>
      </c>
      <c r="U88" s="157">
        <f t="shared" si="32"/>
        <v>0</v>
      </c>
      <c r="V88" s="157"/>
      <c r="W88" s="157">
        <f t="shared" ref="W88:W112" si="42">P88+Q88+R88+S88+T88+U88</f>
        <v>125</v>
      </c>
      <c r="X88" s="157">
        <f t="shared" si="39"/>
        <v>886.5</v>
      </c>
      <c r="Y88" s="157">
        <f t="shared" si="37"/>
        <v>2128.5</v>
      </c>
      <c r="Z88" s="157">
        <f t="shared" si="38"/>
        <v>13988.5</v>
      </c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  <c r="AV88" s="9"/>
      <c r="AW88" s="9"/>
      <c r="AX88" s="9"/>
      <c r="AY88" s="9"/>
      <c r="AZ88" s="9"/>
      <c r="BA88" s="9"/>
      <c r="BB88" s="9"/>
      <c r="BC88" s="9"/>
      <c r="BD88" s="9"/>
      <c r="BE88" s="9"/>
      <c r="BF88" s="9"/>
      <c r="BG88" s="9"/>
      <c r="BH88" s="9"/>
      <c r="BI88" s="9"/>
      <c r="BJ88" s="9"/>
      <c r="BK88" s="9"/>
      <c r="BL88" s="9"/>
      <c r="BM88" s="9"/>
      <c r="BN88" s="9"/>
      <c r="BO88" s="9"/>
      <c r="BP88" s="9"/>
      <c r="BQ88" s="9"/>
      <c r="BR88" s="9"/>
      <c r="BS88" s="9"/>
      <c r="BT88" s="9"/>
      <c r="BU88" s="9"/>
      <c r="BV88" s="9"/>
      <c r="BW88" s="9"/>
      <c r="BX88" s="9"/>
      <c r="BY88" s="9"/>
      <c r="BZ88" s="9"/>
      <c r="CA88" s="9"/>
      <c r="CB88" s="9"/>
    </row>
    <row r="89" spans="1:80" s="8" customFormat="1" x14ac:dyDescent="0.2">
      <c r="A89" s="132">
        <v>81</v>
      </c>
      <c r="B89" s="133" t="s">
        <v>137</v>
      </c>
      <c r="C89" s="133" t="s">
        <v>73</v>
      </c>
      <c r="D89" s="133" t="s">
        <v>7</v>
      </c>
      <c r="E89" s="133" t="s">
        <v>24</v>
      </c>
      <c r="F89" s="133" t="s">
        <v>69</v>
      </c>
      <c r="G89" s="134">
        <v>25000</v>
      </c>
      <c r="H89" s="134">
        <f t="shared" si="40"/>
        <v>23522.5</v>
      </c>
      <c r="I89" s="134">
        <f t="shared" si="27"/>
        <v>717.5</v>
      </c>
      <c r="J89" s="134">
        <f t="shared" si="28"/>
        <v>1774.9999999999998</v>
      </c>
      <c r="K89" s="134">
        <f t="shared" si="29"/>
        <v>275</v>
      </c>
      <c r="L89" s="134">
        <f t="shared" si="30"/>
        <v>760</v>
      </c>
      <c r="M89" s="134">
        <f t="shared" si="31"/>
        <v>1772.5000000000002</v>
      </c>
      <c r="N89" s="134"/>
      <c r="O89" s="134">
        <f t="shared" si="41"/>
        <v>5300</v>
      </c>
      <c r="P89" s="134">
        <v>25</v>
      </c>
      <c r="Q89" s="157"/>
      <c r="R89" s="157"/>
      <c r="S89" s="157"/>
      <c r="T89" s="157">
        <v>100</v>
      </c>
      <c r="U89" s="157">
        <f t="shared" si="32"/>
        <v>0</v>
      </c>
      <c r="V89" s="157"/>
      <c r="W89" s="157">
        <f t="shared" si="42"/>
        <v>125</v>
      </c>
      <c r="X89" s="157">
        <f t="shared" si="39"/>
        <v>1477.5</v>
      </c>
      <c r="Y89" s="157">
        <f t="shared" si="37"/>
        <v>3547.5</v>
      </c>
      <c r="Z89" s="157">
        <f t="shared" si="38"/>
        <v>23397.5</v>
      </c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  <c r="AV89" s="9"/>
      <c r="AW89" s="9"/>
      <c r="AX89" s="9"/>
      <c r="AY89" s="9"/>
      <c r="AZ89" s="9"/>
      <c r="BA89" s="9"/>
      <c r="BB89" s="9"/>
      <c r="BC89" s="9"/>
      <c r="BD89" s="9"/>
      <c r="BE89" s="9"/>
      <c r="BF89" s="9"/>
      <c r="BG89" s="9"/>
      <c r="BH89" s="9"/>
      <c r="BI89" s="9"/>
      <c r="BJ89" s="9"/>
      <c r="BK89" s="9"/>
      <c r="BL89" s="9"/>
      <c r="BM89" s="9"/>
      <c r="BN89" s="9"/>
      <c r="BO89" s="9"/>
      <c r="BP89" s="9"/>
      <c r="BQ89" s="9"/>
      <c r="BR89" s="9"/>
      <c r="BS89" s="9"/>
      <c r="BT89" s="9"/>
      <c r="BU89" s="9"/>
      <c r="BV89" s="9"/>
      <c r="BW89" s="9"/>
      <c r="BX89" s="9"/>
      <c r="BY89" s="9"/>
      <c r="BZ89" s="9"/>
      <c r="CA89" s="9"/>
      <c r="CB89" s="9"/>
    </row>
    <row r="90" spans="1:80" s="8" customFormat="1" x14ac:dyDescent="0.2">
      <c r="A90" s="132">
        <v>82</v>
      </c>
      <c r="B90" s="133" t="s">
        <v>138</v>
      </c>
      <c r="C90" s="133" t="s">
        <v>74</v>
      </c>
      <c r="D90" s="133" t="s">
        <v>15</v>
      </c>
      <c r="E90" s="133" t="s">
        <v>37</v>
      </c>
      <c r="F90" s="133" t="s">
        <v>69</v>
      </c>
      <c r="G90" s="134">
        <v>25000</v>
      </c>
      <c r="H90" s="134">
        <f t="shared" si="40"/>
        <v>23522.5</v>
      </c>
      <c r="I90" s="134">
        <f t="shared" si="27"/>
        <v>717.5</v>
      </c>
      <c r="J90" s="134">
        <f t="shared" si="28"/>
        <v>1774.9999999999998</v>
      </c>
      <c r="K90" s="134">
        <f t="shared" si="29"/>
        <v>275</v>
      </c>
      <c r="L90" s="134">
        <f t="shared" si="30"/>
        <v>760</v>
      </c>
      <c r="M90" s="134">
        <f t="shared" si="31"/>
        <v>1772.5000000000002</v>
      </c>
      <c r="N90" s="134"/>
      <c r="O90" s="134">
        <f t="shared" si="41"/>
        <v>5300</v>
      </c>
      <c r="P90" s="134">
        <v>25</v>
      </c>
      <c r="Q90" s="157">
        <v>5991.65</v>
      </c>
      <c r="R90" s="157"/>
      <c r="S90" s="157"/>
      <c r="T90" s="157">
        <v>100</v>
      </c>
      <c r="U90" s="157">
        <f t="shared" si="32"/>
        <v>0</v>
      </c>
      <c r="V90" s="157"/>
      <c r="W90" s="157">
        <f t="shared" si="42"/>
        <v>6116.65</v>
      </c>
      <c r="X90" s="157">
        <f t="shared" si="39"/>
        <v>1477.5</v>
      </c>
      <c r="Y90" s="157">
        <f t="shared" si="37"/>
        <v>3547.5</v>
      </c>
      <c r="Z90" s="157">
        <f t="shared" si="38"/>
        <v>17405.849999999999</v>
      </c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  <c r="AV90" s="9"/>
      <c r="AW90" s="9"/>
      <c r="AX90" s="9"/>
      <c r="AY90" s="9"/>
      <c r="AZ90" s="9"/>
      <c r="BA90" s="9"/>
      <c r="BB90" s="9"/>
      <c r="BC90" s="9"/>
      <c r="BD90" s="9"/>
      <c r="BE90" s="9"/>
      <c r="BF90" s="9"/>
      <c r="BG90" s="9"/>
      <c r="BH90" s="9"/>
      <c r="BI90" s="9"/>
      <c r="BJ90" s="9"/>
      <c r="BK90" s="9"/>
      <c r="BL90" s="9"/>
      <c r="BM90" s="9"/>
      <c r="BN90" s="9"/>
      <c r="BO90" s="9"/>
      <c r="BP90" s="9"/>
      <c r="BQ90" s="9"/>
      <c r="BR90" s="9"/>
      <c r="BS90" s="9"/>
      <c r="BT90" s="9"/>
      <c r="BU90" s="9"/>
      <c r="BV90" s="9"/>
      <c r="BW90" s="9"/>
      <c r="BX90" s="9"/>
      <c r="BY90" s="9"/>
      <c r="BZ90" s="9"/>
      <c r="CA90" s="9"/>
      <c r="CB90" s="9"/>
    </row>
    <row r="91" spans="1:80" s="8" customFormat="1" x14ac:dyDescent="0.2">
      <c r="A91" s="132">
        <v>83</v>
      </c>
      <c r="B91" s="133" t="s">
        <v>139</v>
      </c>
      <c r="C91" s="133" t="s">
        <v>74</v>
      </c>
      <c r="D91" s="133" t="s">
        <v>7</v>
      </c>
      <c r="E91" s="133" t="s">
        <v>18</v>
      </c>
      <c r="F91" s="133" t="s">
        <v>69</v>
      </c>
      <c r="G91" s="134">
        <v>25000</v>
      </c>
      <c r="H91" s="134">
        <f t="shared" si="40"/>
        <v>23522.5</v>
      </c>
      <c r="I91" s="134">
        <f t="shared" si="27"/>
        <v>717.5</v>
      </c>
      <c r="J91" s="134">
        <f t="shared" si="28"/>
        <v>1774.9999999999998</v>
      </c>
      <c r="K91" s="134">
        <f t="shared" si="29"/>
        <v>275</v>
      </c>
      <c r="L91" s="134">
        <f t="shared" si="30"/>
        <v>760</v>
      </c>
      <c r="M91" s="134">
        <f t="shared" si="31"/>
        <v>1772.5000000000002</v>
      </c>
      <c r="N91" s="134"/>
      <c r="O91" s="134">
        <f t="shared" si="41"/>
        <v>5300</v>
      </c>
      <c r="P91" s="134">
        <v>25</v>
      </c>
      <c r="Q91" s="157">
        <v>6940.97</v>
      </c>
      <c r="R91" s="157"/>
      <c r="S91" s="157"/>
      <c r="T91" s="157">
        <v>100</v>
      </c>
      <c r="U91" s="157">
        <f t="shared" si="32"/>
        <v>0</v>
      </c>
      <c r="V91" s="157"/>
      <c r="W91" s="157">
        <f t="shared" si="42"/>
        <v>7065.97</v>
      </c>
      <c r="X91" s="157">
        <f t="shared" si="39"/>
        <v>1477.5</v>
      </c>
      <c r="Y91" s="157">
        <f t="shared" si="37"/>
        <v>3547.5</v>
      </c>
      <c r="Z91" s="157">
        <f t="shared" si="38"/>
        <v>16456.53</v>
      </c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  <c r="AV91" s="9"/>
      <c r="AW91" s="9"/>
      <c r="AX91" s="9"/>
      <c r="AY91" s="9"/>
      <c r="AZ91" s="9"/>
      <c r="BA91" s="9"/>
      <c r="BB91" s="9"/>
      <c r="BC91" s="9"/>
      <c r="BD91" s="9"/>
      <c r="BE91" s="9"/>
      <c r="BF91" s="9"/>
      <c r="BG91" s="9"/>
      <c r="BH91" s="9"/>
      <c r="BI91" s="9"/>
      <c r="BJ91" s="9"/>
      <c r="BK91" s="9"/>
      <c r="BL91" s="9"/>
      <c r="BM91" s="9"/>
      <c r="BN91" s="9"/>
      <c r="BO91" s="9"/>
      <c r="BP91" s="9"/>
      <c r="BQ91" s="9"/>
      <c r="BR91" s="9"/>
      <c r="BS91" s="9"/>
      <c r="BT91" s="9"/>
      <c r="BU91" s="9"/>
      <c r="BV91" s="9"/>
      <c r="BW91" s="9"/>
      <c r="BX91" s="9"/>
      <c r="BY91" s="9"/>
      <c r="BZ91" s="9"/>
      <c r="CA91" s="9"/>
      <c r="CB91" s="9"/>
    </row>
    <row r="92" spans="1:80" s="8" customFormat="1" x14ac:dyDescent="0.2">
      <c r="A92" s="132">
        <v>84</v>
      </c>
      <c r="B92" s="133" t="s">
        <v>150</v>
      </c>
      <c r="C92" s="133" t="s">
        <v>74</v>
      </c>
      <c r="D92" s="133" t="s">
        <v>15</v>
      </c>
      <c r="E92" s="133" t="s">
        <v>191</v>
      </c>
      <c r="F92" s="133" t="s">
        <v>69</v>
      </c>
      <c r="G92" s="134">
        <v>30000</v>
      </c>
      <c r="H92" s="134">
        <f t="shared" si="40"/>
        <v>28227</v>
      </c>
      <c r="I92" s="134">
        <f t="shared" si="27"/>
        <v>861</v>
      </c>
      <c r="J92" s="134">
        <f t="shared" si="28"/>
        <v>2130</v>
      </c>
      <c r="K92" s="134">
        <f t="shared" si="29"/>
        <v>330.00000000000006</v>
      </c>
      <c r="L92" s="134">
        <f t="shared" si="30"/>
        <v>912</v>
      </c>
      <c r="M92" s="134">
        <f t="shared" si="31"/>
        <v>2127</v>
      </c>
      <c r="N92" s="134"/>
      <c r="O92" s="134">
        <f t="shared" si="41"/>
        <v>6360</v>
      </c>
      <c r="P92" s="134">
        <v>25</v>
      </c>
      <c r="Q92" s="157">
        <v>2796.05</v>
      </c>
      <c r="R92" s="157"/>
      <c r="S92" s="157"/>
      <c r="T92" s="157">
        <v>100</v>
      </c>
      <c r="U92" s="157">
        <f t="shared" si="32"/>
        <v>0</v>
      </c>
      <c r="V92" s="157"/>
      <c r="W92" s="157">
        <f t="shared" si="42"/>
        <v>2921.05</v>
      </c>
      <c r="X92" s="157">
        <f t="shared" si="39"/>
        <v>1773</v>
      </c>
      <c r="Y92" s="157">
        <f t="shared" si="37"/>
        <v>4257</v>
      </c>
      <c r="Z92" s="157">
        <f t="shared" si="38"/>
        <v>25305.95</v>
      </c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  <c r="AV92" s="9"/>
      <c r="AW92" s="9"/>
      <c r="AX92" s="9"/>
      <c r="AY92" s="9"/>
      <c r="AZ92" s="9"/>
      <c r="BA92" s="9"/>
      <c r="BB92" s="9"/>
      <c r="BC92" s="9"/>
      <c r="BD92" s="9"/>
      <c r="BE92" s="9"/>
      <c r="BF92" s="9"/>
      <c r="BG92" s="9"/>
      <c r="BH92" s="9"/>
      <c r="BI92" s="9"/>
      <c r="BJ92" s="9"/>
      <c r="BK92" s="9"/>
      <c r="BL92" s="9"/>
      <c r="BM92" s="9"/>
      <c r="BN92" s="9"/>
      <c r="BO92" s="9"/>
      <c r="BP92" s="9"/>
      <c r="BQ92" s="9"/>
      <c r="BR92" s="9"/>
      <c r="BS92" s="9"/>
      <c r="BT92" s="9"/>
      <c r="BU92" s="9"/>
      <c r="BV92" s="9"/>
      <c r="BW92" s="9"/>
      <c r="BX92" s="9"/>
      <c r="BY92" s="9"/>
      <c r="BZ92" s="9"/>
      <c r="CA92" s="9"/>
      <c r="CB92" s="9"/>
    </row>
    <row r="93" spans="1:80" s="9" customFormat="1" x14ac:dyDescent="0.2">
      <c r="A93" s="132">
        <v>85</v>
      </c>
      <c r="B93" s="137" t="s">
        <v>162</v>
      </c>
      <c r="C93" s="137" t="s">
        <v>73</v>
      </c>
      <c r="D93" s="137" t="s">
        <v>63</v>
      </c>
      <c r="E93" s="133" t="s">
        <v>24</v>
      </c>
      <c r="F93" s="133" t="s">
        <v>69</v>
      </c>
      <c r="G93" s="134">
        <v>25000</v>
      </c>
      <c r="H93" s="134">
        <f t="shared" si="40"/>
        <v>23522.5</v>
      </c>
      <c r="I93" s="134">
        <f t="shared" si="27"/>
        <v>717.5</v>
      </c>
      <c r="J93" s="134">
        <f t="shared" si="28"/>
        <v>1774.9999999999998</v>
      </c>
      <c r="K93" s="134">
        <f t="shared" si="29"/>
        <v>275</v>
      </c>
      <c r="L93" s="134">
        <f t="shared" si="30"/>
        <v>760</v>
      </c>
      <c r="M93" s="134">
        <f t="shared" si="31"/>
        <v>1772.5000000000002</v>
      </c>
      <c r="N93" s="134"/>
      <c r="O93" s="134">
        <f t="shared" si="41"/>
        <v>5300</v>
      </c>
      <c r="P93" s="134">
        <v>25</v>
      </c>
      <c r="Q93" s="157">
        <v>2100.16</v>
      </c>
      <c r="R93" s="157"/>
      <c r="S93" s="157"/>
      <c r="T93" s="157">
        <v>100</v>
      </c>
      <c r="U93" s="157">
        <f t="shared" si="32"/>
        <v>0</v>
      </c>
      <c r="V93" s="157"/>
      <c r="W93" s="157">
        <f t="shared" si="42"/>
        <v>2225.16</v>
      </c>
      <c r="X93" s="157">
        <f>+I93+L93+N93</f>
        <v>1477.5</v>
      </c>
      <c r="Y93" s="157">
        <f>+J93+M93</f>
        <v>3547.5</v>
      </c>
      <c r="Z93" s="157">
        <f t="shared" ref="Z93:Z112" si="43">+G93-(W93+X93)</f>
        <v>21297.34</v>
      </c>
    </row>
    <row r="94" spans="1:80" s="10" customFormat="1" x14ac:dyDescent="0.2">
      <c r="A94" s="132">
        <v>86</v>
      </c>
      <c r="B94" s="137" t="s">
        <v>163</v>
      </c>
      <c r="C94" s="137" t="s">
        <v>74</v>
      </c>
      <c r="D94" s="137" t="s">
        <v>167</v>
      </c>
      <c r="E94" s="133" t="s">
        <v>36</v>
      </c>
      <c r="F94" s="137" t="s">
        <v>68</v>
      </c>
      <c r="G94" s="134">
        <v>45000</v>
      </c>
      <c r="H94" s="134">
        <f t="shared" ref="H94:H100" si="44">+G94-(I94+L94+N94)</f>
        <v>40763.07</v>
      </c>
      <c r="I94" s="134">
        <f t="shared" ref="I94:I100" si="45">IF(G94&lt;=325250,G94*2.87%,9334.68)</f>
        <v>1291.5</v>
      </c>
      <c r="J94" s="134">
        <f t="shared" ref="J94:J100" si="46">IF(G94&lt;=325250,G94*7.1%,23092.75)</f>
        <v>3194.9999999999995</v>
      </c>
      <c r="K94" s="134">
        <f t="shared" ref="K94:K100" si="47">IF(G94&lt;=65050,G94*1.1%,715.55)</f>
        <v>495.00000000000006</v>
      </c>
      <c r="L94" s="134">
        <f t="shared" ref="L94:L100" si="48">IF(G94&lt;=162625,G94*3.04%,4943.8)</f>
        <v>1368</v>
      </c>
      <c r="M94" s="134">
        <f t="shared" ref="M94:M100" si="49">IF(G94&lt;=162625,G94*7.09%,11530.11)</f>
        <v>3190.5</v>
      </c>
      <c r="N94" s="134">
        <v>1577.43</v>
      </c>
      <c r="O94" s="134">
        <f t="shared" ref="O94:O100" si="50">+I94+J94+K94+L94+M94+N94</f>
        <v>11117.43</v>
      </c>
      <c r="P94" s="134">
        <v>25</v>
      </c>
      <c r="Q94" s="157"/>
      <c r="R94" s="157"/>
      <c r="S94" s="157"/>
      <c r="T94" s="157">
        <v>100</v>
      </c>
      <c r="U94" s="157">
        <f t="shared" ref="U94:U100" si="51">IF((H94*12)&gt;867123.01,(79776+(((H94*12)-867123.01)*0.25))/12,IF((H94*12)&gt;624329.01,(31216+(((H94*12)-624329.01)*0.2))/12,IF((H94*12)&gt;416220.01,(((H94*12)-416220.01)*0.15)/12,0)))</f>
        <v>911.71037499999954</v>
      </c>
      <c r="V94" s="157"/>
      <c r="W94" s="157">
        <f t="shared" si="42"/>
        <v>1036.7103749999997</v>
      </c>
      <c r="X94" s="157">
        <f t="shared" ref="X94:X100" si="52">+I94+L94+N94</f>
        <v>4236.93</v>
      </c>
      <c r="Y94" s="157">
        <f t="shared" ref="Y94:Y100" si="53">+J94+M94</f>
        <v>6385.5</v>
      </c>
      <c r="Z94" s="157">
        <f t="shared" si="43"/>
        <v>39726.359624999997</v>
      </c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  <c r="AV94" s="9"/>
      <c r="AW94" s="9"/>
      <c r="AX94" s="9"/>
      <c r="AY94" s="9"/>
      <c r="AZ94" s="9"/>
      <c r="BA94" s="9"/>
      <c r="BB94" s="9"/>
      <c r="BC94" s="9"/>
      <c r="BD94" s="9"/>
      <c r="BE94" s="9"/>
      <c r="BF94" s="9"/>
      <c r="BG94" s="9"/>
      <c r="BH94" s="9"/>
      <c r="BI94" s="9"/>
      <c r="BJ94" s="9"/>
      <c r="BK94" s="9"/>
      <c r="BL94" s="9"/>
      <c r="BM94" s="9"/>
      <c r="BN94" s="9"/>
      <c r="BO94" s="9"/>
      <c r="BP94" s="9"/>
      <c r="BQ94" s="9"/>
      <c r="BR94" s="9"/>
      <c r="BS94" s="9"/>
      <c r="BT94" s="9"/>
      <c r="BU94" s="9"/>
      <c r="BV94" s="9"/>
      <c r="BW94" s="9"/>
      <c r="BX94" s="9"/>
      <c r="BY94" s="9"/>
      <c r="BZ94" s="9"/>
      <c r="CA94" s="9"/>
      <c r="CB94" s="9"/>
    </row>
    <row r="95" spans="1:80" s="111" customFormat="1" x14ac:dyDescent="0.2">
      <c r="A95" s="132">
        <v>87</v>
      </c>
      <c r="B95" s="137" t="s">
        <v>165</v>
      </c>
      <c r="C95" s="137" t="s">
        <v>73</v>
      </c>
      <c r="D95" s="137" t="s">
        <v>167</v>
      </c>
      <c r="E95" s="133" t="s">
        <v>168</v>
      </c>
      <c r="F95" s="137" t="s">
        <v>55</v>
      </c>
      <c r="G95" s="134">
        <v>30000</v>
      </c>
      <c r="H95" s="134">
        <f t="shared" si="44"/>
        <v>28227</v>
      </c>
      <c r="I95" s="134">
        <f t="shared" si="45"/>
        <v>861</v>
      </c>
      <c r="J95" s="134">
        <f t="shared" si="46"/>
        <v>2130</v>
      </c>
      <c r="K95" s="134">
        <f t="shared" si="47"/>
        <v>330.00000000000006</v>
      </c>
      <c r="L95" s="134">
        <f t="shared" si="48"/>
        <v>912</v>
      </c>
      <c r="M95" s="134">
        <f t="shared" si="49"/>
        <v>2127</v>
      </c>
      <c r="N95" s="134"/>
      <c r="O95" s="134">
        <f t="shared" si="50"/>
        <v>6360</v>
      </c>
      <c r="P95" s="134">
        <v>25</v>
      </c>
      <c r="Q95" s="157">
        <v>500</v>
      </c>
      <c r="R95" s="157"/>
      <c r="S95" s="157">
        <v>797.28</v>
      </c>
      <c r="T95" s="157">
        <v>100</v>
      </c>
      <c r="U95" s="157">
        <f t="shared" si="51"/>
        <v>0</v>
      </c>
      <c r="V95" s="157"/>
      <c r="W95" s="157">
        <f t="shared" si="42"/>
        <v>1422.28</v>
      </c>
      <c r="X95" s="157">
        <f t="shared" si="52"/>
        <v>1773</v>
      </c>
      <c r="Y95" s="157">
        <f t="shared" si="53"/>
        <v>4257</v>
      </c>
      <c r="Z95" s="157">
        <f t="shared" si="43"/>
        <v>26804.720000000001</v>
      </c>
      <c r="AA95" s="110"/>
      <c r="AB95" s="110"/>
      <c r="AC95" s="110"/>
      <c r="AD95" s="110"/>
      <c r="AE95" s="110"/>
      <c r="AF95" s="110"/>
      <c r="AG95" s="110"/>
      <c r="AH95" s="110"/>
      <c r="AI95" s="110"/>
      <c r="AJ95" s="110"/>
      <c r="AK95" s="110"/>
      <c r="AL95" s="110"/>
      <c r="AM95" s="110"/>
      <c r="AN95" s="110"/>
      <c r="AO95" s="110"/>
      <c r="AP95" s="110"/>
      <c r="AQ95" s="110"/>
      <c r="AR95" s="110"/>
      <c r="AS95" s="110"/>
      <c r="AT95" s="110"/>
      <c r="AU95" s="110"/>
      <c r="AV95" s="110"/>
      <c r="AW95" s="110"/>
      <c r="AX95" s="110"/>
      <c r="AY95" s="110"/>
      <c r="AZ95" s="110"/>
      <c r="BA95" s="110"/>
      <c r="BB95" s="110"/>
      <c r="BC95" s="110"/>
      <c r="BD95" s="110"/>
      <c r="BE95" s="110"/>
      <c r="BF95" s="110"/>
      <c r="BG95" s="110"/>
      <c r="BH95" s="110"/>
      <c r="BI95" s="110"/>
      <c r="BJ95" s="110"/>
      <c r="BK95" s="110"/>
      <c r="BL95" s="110"/>
      <c r="BM95" s="110"/>
      <c r="BN95" s="110"/>
      <c r="BO95" s="110"/>
      <c r="BP95" s="110"/>
      <c r="BQ95" s="110"/>
      <c r="BR95" s="110"/>
      <c r="BS95" s="110"/>
      <c r="BT95" s="110"/>
      <c r="BU95" s="110"/>
      <c r="BV95" s="110"/>
      <c r="BW95" s="110"/>
      <c r="BX95" s="110"/>
      <c r="BY95" s="110"/>
      <c r="BZ95" s="110"/>
      <c r="CA95" s="110"/>
      <c r="CB95" s="110"/>
    </row>
    <row r="96" spans="1:80" s="111" customFormat="1" x14ac:dyDescent="0.2">
      <c r="A96" s="132">
        <v>88</v>
      </c>
      <c r="B96" s="137" t="s">
        <v>202</v>
      </c>
      <c r="C96" s="137" t="s">
        <v>73</v>
      </c>
      <c r="D96" s="137" t="s">
        <v>15</v>
      </c>
      <c r="E96" s="133" t="s">
        <v>21</v>
      </c>
      <c r="F96" s="137" t="s">
        <v>69</v>
      </c>
      <c r="G96" s="134">
        <v>30000</v>
      </c>
      <c r="H96" s="134">
        <f t="shared" si="44"/>
        <v>28227</v>
      </c>
      <c r="I96" s="134">
        <f t="shared" si="45"/>
        <v>861</v>
      </c>
      <c r="J96" s="134">
        <f t="shared" si="46"/>
        <v>2130</v>
      </c>
      <c r="K96" s="134">
        <f t="shared" si="47"/>
        <v>330.00000000000006</v>
      </c>
      <c r="L96" s="134">
        <f t="shared" si="48"/>
        <v>912</v>
      </c>
      <c r="M96" s="134">
        <f t="shared" si="49"/>
        <v>2127</v>
      </c>
      <c r="N96" s="134"/>
      <c r="O96" s="134">
        <f t="shared" si="50"/>
        <v>6360</v>
      </c>
      <c r="P96" s="134">
        <v>25</v>
      </c>
      <c r="Q96" s="157">
        <v>2000</v>
      </c>
      <c r="R96" s="157"/>
      <c r="S96" s="157"/>
      <c r="T96" s="157">
        <v>100</v>
      </c>
      <c r="U96" s="157">
        <f t="shared" si="51"/>
        <v>0</v>
      </c>
      <c r="V96" s="157"/>
      <c r="W96" s="157">
        <f t="shared" si="42"/>
        <v>2125</v>
      </c>
      <c r="X96" s="157">
        <f t="shared" si="52"/>
        <v>1773</v>
      </c>
      <c r="Y96" s="157">
        <f t="shared" si="53"/>
        <v>4257</v>
      </c>
      <c r="Z96" s="157">
        <f t="shared" si="43"/>
        <v>26102</v>
      </c>
      <c r="AA96" s="110"/>
      <c r="AB96" s="110"/>
      <c r="AC96" s="110"/>
      <c r="AD96" s="110"/>
      <c r="AE96" s="110"/>
      <c r="AF96" s="110"/>
      <c r="AG96" s="110"/>
      <c r="AH96" s="110"/>
      <c r="AI96" s="110"/>
      <c r="AJ96" s="110"/>
      <c r="AK96" s="110"/>
      <c r="AL96" s="110"/>
      <c r="AM96" s="110"/>
      <c r="AN96" s="110"/>
      <c r="AO96" s="110"/>
      <c r="AP96" s="110"/>
      <c r="AQ96" s="110"/>
      <c r="AR96" s="110"/>
      <c r="AS96" s="110"/>
      <c r="AT96" s="110"/>
      <c r="AU96" s="110"/>
      <c r="AV96" s="110"/>
      <c r="AW96" s="110"/>
      <c r="AX96" s="110"/>
      <c r="AY96" s="110"/>
      <c r="AZ96" s="110"/>
      <c r="BA96" s="110"/>
      <c r="BB96" s="110"/>
      <c r="BC96" s="110"/>
      <c r="BD96" s="110"/>
      <c r="BE96" s="110"/>
      <c r="BF96" s="110"/>
      <c r="BG96" s="110"/>
      <c r="BH96" s="110"/>
      <c r="BI96" s="110"/>
      <c r="BJ96" s="110"/>
      <c r="BK96" s="110"/>
      <c r="BL96" s="110"/>
      <c r="BM96" s="110"/>
      <c r="BN96" s="110"/>
      <c r="BO96" s="110"/>
      <c r="BP96" s="110"/>
      <c r="BQ96" s="110"/>
      <c r="BR96" s="110"/>
      <c r="BS96" s="110"/>
      <c r="BT96" s="110"/>
      <c r="BU96" s="110"/>
      <c r="BV96" s="110"/>
      <c r="BW96" s="110"/>
      <c r="BX96" s="110"/>
      <c r="BY96" s="110"/>
      <c r="BZ96" s="110"/>
      <c r="CA96" s="110"/>
      <c r="CB96" s="110"/>
    </row>
    <row r="97" spans="1:80" s="10" customFormat="1" x14ac:dyDescent="0.2">
      <c r="A97" s="132">
        <v>89</v>
      </c>
      <c r="B97" s="137" t="s">
        <v>203</v>
      </c>
      <c r="C97" s="137" t="s">
        <v>74</v>
      </c>
      <c r="D97" s="137" t="s">
        <v>63</v>
      </c>
      <c r="E97" s="133" t="s">
        <v>204</v>
      </c>
      <c r="F97" s="137" t="s">
        <v>69</v>
      </c>
      <c r="G97" s="134">
        <v>25000</v>
      </c>
      <c r="H97" s="134">
        <f t="shared" si="44"/>
        <v>23522.5</v>
      </c>
      <c r="I97" s="134">
        <f t="shared" si="45"/>
        <v>717.5</v>
      </c>
      <c r="J97" s="134">
        <f t="shared" si="46"/>
        <v>1774.9999999999998</v>
      </c>
      <c r="K97" s="134">
        <f t="shared" si="47"/>
        <v>275</v>
      </c>
      <c r="L97" s="134">
        <f t="shared" si="48"/>
        <v>760</v>
      </c>
      <c r="M97" s="134">
        <f t="shared" si="49"/>
        <v>1772.5000000000002</v>
      </c>
      <c r="N97" s="134"/>
      <c r="O97" s="134">
        <f t="shared" si="50"/>
        <v>5300</v>
      </c>
      <c r="P97" s="134">
        <v>25</v>
      </c>
      <c r="Q97" s="157">
        <v>2000</v>
      </c>
      <c r="R97" s="157"/>
      <c r="S97" s="157"/>
      <c r="T97" s="157">
        <v>100</v>
      </c>
      <c r="U97" s="157">
        <f t="shared" si="51"/>
        <v>0</v>
      </c>
      <c r="V97" s="157"/>
      <c r="W97" s="157">
        <f t="shared" si="42"/>
        <v>2125</v>
      </c>
      <c r="X97" s="157">
        <f t="shared" si="52"/>
        <v>1477.5</v>
      </c>
      <c r="Y97" s="157">
        <f t="shared" si="53"/>
        <v>3547.5</v>
      </c>
      <c r="Z97" s="157">
        <f t="shared" si="43"/>
        <v>21397.5</v>
      </c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  <c r="AV97" s="9"/>
      <c r="AW97" s="9"/>
      <c r="AX97" s="9"/>
      <c r="AY97" s="9"/>
      <c r="AZ97" s="9"/>
      <c r="BA97" s="9"/>
      <c r="BB97" s="9"/>
      <c r="BC97" s="9"/>
      <c r="BD97" s="9"/>
      <c r="BE97" s="9"/>
      <c r="BF97" s="9"/>
      <c r="BG97" s="9"/>
      <c r="BH97" s="9"/>
      <c r="BI97" s="9"/>
      <c r="BJ97" s="9"/>
      <c r="BK97" s="9"/>
      <c r="BL97" s="9"/>
      <c r="BM97" s="9"/>
      <c r="BN97" s="9"/>
      <c r="BO97" s="9"/>
      <c r="BP97" s="9"/>
      <c r="BQ97" s="9"/>
      <c r="BR97" s="9"/>
      <c r="BS97" s="9"/>
      <c r="BT97" s="9"/>
      <c r="BU97" s="9"/>
      <c r="BV97" s="9"/>
      <c r="BW97" s="9"/>
      <c r="BX97" s="9"/>
      <c r="BY97" s="9"/>
      <c r="BZ97" s="9"/>
      <c r="CA97" s="9"/>
      <c r="CB97" s="9"/>
    </row>
    <row r="98" spans="1:80" s="26" customFormat="1" ht="15.75" x14ac:dyDescent="0.25">
      <c r="A98" s="132">
        <v>90</v>
      </c>
      <c r="B98" s="137" t="s">
        <v>206</v>
      </c>
      <c r="C98" s="137" t="s">
        <v>73</v>
      </c>
      <c r="D98" s="137" t="s">
        <v>63</v>
      </c>
      <c r="E98" s="133" t="s">
        <v>34</v>
      </c>
      <c r="F98" s="137" t="s">
        <v>69</v>
      </c>
      <c r="G98" s="134">
        <v>26000</v>
      </c>
      <c r="H98" s="134">
        <f t="shared" si="44"/>
        <v>22885.97</v>
      </c>
      <c r="I98" s="134">
        <f t="shared" si="45"/>
        <v>746.2</v>
      </c>
      <c r="J98" s="134">
        <f t="shared" si="46"/>
        <v>1845.9999999999998</v>
      </c>
      <c r="K98" s="134">
        <f t="shared" si="47"/>
        <v>286.00000000000006</v>
      </c>
      <c r="L98" s="134">
        <f t="shared" si="48"/>
        <v>790.4</v>
      </c>
      <c r="M98" s="134">
        <f t="shared" si="49"/>
        <v>1843.4</v>
      </c>
      <c r="N98" s="142">
        <v>1577.43</v>
      </c>
      <c r="O98" s="134">
        <f t="shared" si="50"/>
        <v>7089.43</v>
      </c>
      <c r="P98" s="134">
        <v>25</v>
      </c>
      <c r="Q98" s="157">
        <v>0</v>
      </c>
      <c r="R98" s="159"/>
      <c r="S98" s="159"/>
      <c r="T98" s="157">
        <v>100</v>
      </c>
      <c r="U98" s="157">
        <f t="shared" si="51"/>
        <v>0</v>
      </c>
      <c r="V98" s="159"/>
      <c r="W98" s="157">
        <f t="shared" si="42"/>
        <v>125</v>
      </c>
      <c r="X98" s="157">
        <f t="shared" si="52"/>
        <v>3114.0299999999997</v>
      </c>
      <c r="Y98" s="157">
        <f t="shared" si="53"/>
        <v>3689.3999999999996</v>
      </c>
      <c r="Z98" s="157">
        <f t="shared" si="43"/>
        <v>22760.97</v>
      </c>
      <c r="AA98" s="25"/>
      <c r="AB98" s="25"/>
      <c r="AC98" s="25"/>
      <c r="AD98" s="25"/>
      <c r="AE98" s="25"/>
      <c r="AF98" s="25"/>
      <c r="AG98" s="25"/>
      <c r="AH98" s="25"/>
      <c r="AI98" s="25"/>
      <c r="AJ98" s="25"/>
      <c r="AK98" s="25"/>
      <c r="AL98" s="25"/>
      <c r="AM98" s="25"/>
      <c r="AN98" s="25"/>
      <c r="AO98" s="25"/>
      <c r="AP98" s="25"/>
      <c r="AQ98" s="25"/>
      <c r="AR98" s="25"/>
      <c r="AS98" s="25"/>
      <c r="AT98" s="25"/>
      <c r="AU98" s="25"/>
      <c r="AV98" s="25"/>
      <c r="AW98" s="25"/>
      <c r="AX98" s="25"/>
      <c r="AY98" s="25"/>
      <c r="AZ98" s="25"/>
      <c r="BA98" s="25"/>
      <c r="BB98" s="25"/>
      <c r="BC98" s="25"/>
      <c r="BD98" s="25"/>
      <c r="BE98" s="25"/>
      <c r="BF98" s="25"/>
      <c r="BG98" s="25"/>
      <c r="BH98" s="25"/>
      <c r="BI98" s="25"/>
      <c r="BJ98" s="25"/>
      <c r="BK98" s="25"/>
      <c r="BL98" s="25"/>
      <c r="BM98" s="25"/>
      <c r="BN98" s="25"/>
      <c r="BO98" s="25"/>
      <c r="BP98" s="25"/>
      <c r="BQ98" s="25"/>
      <c r="BR98" s="25"/>
      <c r="BS98" s="25"/>
      <c r="BT98" s="25"/>
      <c r="BU98" s="25"/>
      <c r="BV98" s="25"/>
      <c r="BW98" s="25"/>
      <c r="BX98" s="25"/>
      <c r="BY98" s="25"/>
      <c r="BZ98" s="25"/>
      <c r="CA98" s="25"/>
      <c r="CB98" s="25"/>
    </row>
    <row r="99" spans="1:80" s="26" customFormat="1" ht="15.75" x14ac:dyDescent="0.25">
      <c r="A99" s="132">
        <v>91</v>
      </c>
      <c r="B99" s="137" t="s">
        <v>207</v>
      </c>
      <c r="C99" s="137" t="s">
        <v>74</v>
      </c>
      <c r="D99" s="137" t="s">
        <v>63</v>
      </c>
      <c r="E99" s="133" t="s">
        <v>34</v>
      </c>
      <c r="F99" s="137" t="s">
        <v>69</v>
      </c>
      <c r="G99" s="134">
        <v>26000</v>
      </c>
      <c r="H99" s="134">
        <f t="shared" si="44"/>
        <v>24463.4</v>
      </c>
      <c r="I99" s="134">
        <f t="shared" si="45"/>
        <v>746.2</v>
      </c>
      <c r="J99" s="134">
        <f t="shared" si="46"/>
        <v>1845.9999999999998</v>
      </c>
      <c r="K99" s="134">
        <f t="shared" si="47"/>
        <v>286.00000000000006</v>
      </c>
      <c r="L99" s="134">
        <f t="shared" si="48"/>
        <v>790.4</v>
      </c>
      <c r="M99" s="134">
        <f t="shared" si="49"/>
        <v>1843.4</v>
      </c>
      <c r="N99" s="142"/>
      <c r="O99" s="134">
        <f t="shared" si="50"/>
        <v>5512</v>
      </c>
      <c r="P99" s="134">
        <v>25</v>
      </c>
      <c r="Q99" s="157">
        <v>0</v>
      </c>
      <c r="R99" s="159"/>
      <c r="S99" s="159"/>
      <c r="T99" s="157">
        <v>100</v>
      </c>
      <c r="U99" s="157">
        <f t="shared" si="51"/>
        <v>0</v>
      </c>
      <c r="V99" s="159"/>
      <c r="W99" s="157">
        <f t="shared" si="42"/>
        <v>125</v>
      </c>
      <c r="X99" s="157">
        <f t="shared" si="52"/>
        <v>1536.6</v>
      </c>
      <c r="Y99" s="157">
        <f t="shared" si="53"/>
        <v>3689.3999999999996</v>
      </c>
      <c r="Z99" s="157">
        <f t="shared" si="43"/>
        <v>24338.400000000001</v>
      </c>
      <c r="AA99" s="25"/>
      <c r="AB99" s="25"/>
      <c r="AC99" s="25"/>
      <c r="AD99" s="25"/>
      <c r="AE99" s="25"/>
      <c r="AF99" s="25"/>
      <c r="AG99" s="25"/>
      <c r="AH99" s="25"/>
      <c r="AI99" s="25"/>
      <c r="AJ99" s="25"/>
      <c r="AK99" s="25"/>
      <c r="AL99" s="25"/>
      <c r="AM99" s="25"/>
      <c r="AN99" s="25"/>
      <c r="AO99" s="25"/>
      <c r="AP99" s="25"/>
      <c r="AQ99" s="25"/>
      <c r="AR99" s="25"/>
      <c r="AS99" s="25"/>
      <c r="AT99" s="25"/>
      <c r="AU99" s="25"/>
      <c r="AV99" s="25"/>
      <c r="AW99" s="25"/>
      <c r="AX99" s="25"/>
      <c r="AY99" s="25"/>
      <c r="AZ99" s="25"/>
      <c r="BA99" s="25"/>
      <c r="BB99" s="25"/>
      <c r="BC99" s="25"/>
      <c r="BD99" s="25"/>
      <c r="BE99" s="25"/>
      <c r="BF99" s="25"/>
      <c r="BG99" s="25"/>
      <c r="BH99" s="25"/>
      <c r="BI99" s="25"/>
      <c r="BJ99" s="25"/>
      <c r="BK99" s="25"/>
      <c r="BL99" s="25"/>
      <c r="BM99" s="25"/>
      <c r="BN99" s="25"/>
      <c r="BO99" s="25"/>
      <c r="BP99" s="25"/>
      <c r="BQ99" s="25"/>
      <c r="BR99" s="25"/>
      <c r="BS99" s="25"/>
      <c r="BT99" s="25"/>
      <c r="BU99" s="25"/>
      <c r="BV99" s="25"/>
      <c r="BW99" s="25"/>
      <c r="BX99" s="25"/>
      <c r="BY99" s="25"/>
      <c r="BZ99" s="25"/>
      <c r="CA99" s="25"/>
      <c r="CB99" s="25"/>
    </row>
    <row r="100" spans="1:80" s="26" customFormat="1" ht="15.75" x14ac:dyDescent="0.25">
      <c r="A100" s="132">
        <v>92</v>
      </c>
      <c r="B100" s="137" t="s">
        <v>208</v>
      </c>
      <c r="C100" s="137" t="s">
        <v>73</v>
      </c>
      <c r="D100" s="137" t="s">
        <v>209</v>
      </c>
      <c r="E100" s="133" t="s">
        <v>21</v>
      </c>
      <c r="F100" s="137" t="s">
        <v>69</v>
      </c>
      <c r="G100" s="134">
        <v>26000</v>
      </c>
      <c r="H100" s="134">
        <f t="shared" si="44"/>
        <v>24463.4</v>
      </c>
      <c r="I100" s="134">
        <f t="shared" si="45"/>
        <v>746.2</v>
      </c>
      <c r="J100" s="134">
        <f t="shared" si="46"/>
        <v>1845.9999999999998</v>
      </c>
      <c r="K100" s="134">
        <f t="shared" si="47"/>
        <v>286.00000000000006</v>
      </c>
      <c r="L100" s="134">
        <f t="shared" si="48"/>
        <v>790.4</v>
      </c>
      <c r="M100" s="134">
        <f t="shared" si="49"/>
        <v>1843.4</v>
      </c>
      <c r="N100" s="142"/>
      <c r="O100" s="134">
        <f t="shared" si="50"/>
        <v>5512</v>
      </c>
      <c r="P100" s="134">
        <v>25</v>
      </c>
      <c r="Q100" s="157">
        <v>0</v>
      </c>
      <c r="R100" s="159"/>
      <c r="S100" s="159">
        <v>196.4</v>
      </c>
      <c r="T100" s="157">
        <v>100</v>
      </c>
      <c r="U100" s="157">
        <f t="shared" si="51"/>
        <v>0</v>
      </c>
      <c r="V100" s="159"/>
      <c r="W100" s="157">
        <f t="shared" si="42"/>
        <v>321.39999999999998</v>
      </c>
      <c r="X100" s="157">
        <f t="shared" si="52"/>
        <v>1536.6</v>
      </c>
      <c r="Y100" s="157">
        <f t="shared" si="53"/>
        <v>3689.3999999999996</v>
      </c>
      <c r="Z100" s="157">
        <f t="shared" si="43"/>
        <v>24142</v>
      </c>
      <c r="AA100" s="25"/>
      <c r="AB100" s="25"/>
      <c r="AC100" s="25"/>
      <c r="AD100" s="25"/>
      <c r="AE100" s="25"/>
      <c r="AF100" s="25"/>
      <c r="AG100" s="25"/>
      <c r="AH100" s="25"/>
      <c r="AI100" s="25"/>
      <c r="AJ100" s="25"/>
      <c r="AK100" s="25"/>
      <c r="AL100" s="25"/>
      <c r="AM100" s="25"/>
      <c r="AN100" s="25"/>
      <c r="AO100" s="25"/>
      <c r="AP100" s="25"/>
      <c r="AQ100" s="25"/>
      <c r="AR100" s="25"/>
      <c r="AS100" s="25"/>
      <c r="AT100" s="25"/>
      <c r="AU100" s="25"/>
      <c r="AV100" s="25"/>
      <c r="AW100" s="25"/>
      <c r="AX100" s="25"/>
      <c r="AY100" s="25"/>
      <c r="AZ100" s="25"/>
      <c r="BA100" s="25"/>
      <c r="BB100" s="25"/>
      <c r="BC100" s="25"/>
      <c r="BD100" s="25"/>
      <c r="BE100" s="25"/>
      <c r="BF100" s="25"/>
      <c r="BG100" s="25"/>
      <c r="BH100" s="25"/>
      <c r="BI100" s="25"/>
      <c r="BJ100" s="25"/>
      <c r="BK100" s="25"/>
      <c r="BL100" s="25"/>
      <c r="BM100" s="25"/>
      <c r="BN100" s="25"/>
      <c r="BO100" s="25"/>
      <c r="BP100" s="25"/>
      <c r="BQ100" s="25"/>
      <c r="BR100" s="25"/>
      <c r="BS100" s="25"/>
      <c r="BT100" s="25"/>
      <c r="BU100" s="25"/>
      <c r="BV100" s="25"/>
      <c r="BW100" s="25"/>
      <c r="BX100" s="25"/>
      <c r="BY100" s="25"/>
      <c r="BZ100" s="25"/>
      <c r="CA100" s="25"/>
      <c r="CB100" s="25"/>
    </row>
    <row r="101" spans="1:80" s="26" customFormat="1" ht="15.75" x14ac:dyDescent="0.25">
      <c r="A101" s="132">
        <v>93</v>
      </c>
      <c r="B101" s="137" t="s">
        <v>210</v>
      </c>
      <c r="C101" s="137" t="s">
        <v>73</v>
      </c>
      <c r="D101" s="137" t="s">
        <v>209</v>
      </c>
      <c r="E101" s="133" t="s">
        <v>21</v>
      </c>
      <c r="F101" s="137" t="s">
        <v>69</v>
      </c>
      <c r="G101" s="134">
        <v>26000</v>
      </c>
      <c r="H101" s="134">
        <f t="shared" ref="H101:H111" si="54">+G101-(I101+L101+N101)</f>
        <v>24463.4</v>
      </c>
      <c r="I101" s="134">
        <f t="shared" ref="I101:I111" si="55">IF(G101&lt;=325250,G101*2.87%,9334.68)</f>
        <v>746.2</v>
      </c>
      <c r="J101" s="134">
        <f t="shared" ref="J101:J111" si="56">IF(G101&lt;=325250,G101*7.1%,23092.75)</f>
        <v>1845.9999999999998</v>
      </c>
      <c r="K101" s="134">
        <f t="shared" ref="K101:K111" si="57">IF(G101&lt;=65050,G101*1.1%,715.55)</f>
        <v>286.00000000000006</v>
      </c>
      <c r="L101" s="134">
        <f t="shared" ref="L101:L111" si="58">IF(G101&lt;=162625,G101*3.04%,4943.8)</f>
        <v>790.4</v>
      </c>
      <c r="M101" s="134">
        <f t="shared" ref="M101:M111" si="59">IF(G101&lt;=162625,G101*7.09%,11530.11)</f>
        <v>1843.4</v>
      </c>
      <c r="N101" s="142"/>
      <c r="O101" s="134">
        <f t="shared" ref="O101:O111" si="60">+I101+J101+K101+L101+M101+N101</f>
        <v>5512</v>
      </c>
      <c r="P101" s="134">
        <v>25</v>
      </c>
      <c r="Q101" s="157">
        <v>0</v>
      </c>
      <c r="R101" s="159"/>
      <c r="S101" s="159">
        <v>80.05</v>
      </c>
      <c r="T101" s="157">
        <v>100</v>
      </c>
      <c r="U101" s="157">
        <f t="shared" ref="U101:U111" si="61">IF((H101*12)&gt;867123.01,(79776+(((H101*12)-867123.01)*0.25))/12,IF((H101*12)&gt;624329.01,(31216+(((H101*12)-624329.01)*0.2))/12,IF((H101*12)&gt;416220.01,(((H101*12)-416220.01)*0.15)/12,0)))</f>
        <v>0</v>
      </c>
      <c r="V101" s="159"/>
      <c r="W101" s="157">
        <f t="shared" si="42"/>
        <v>205.05</v>
      </c>
      <c r="X101" s="157">
        <f t="shared" ref="X101:X111" si="62">+I101+L101+N101</f>
        <v>1536.6</v>
      </c>
      <c r="Y101" s="157">
        <f t="shared" ref="Y101:Y111" si="63">+J101+M101</f>
        <v>3689.3999999999996</v>
      </c>
      <c r="Z101" s="157">
        <f t="shared" si="43"/>
        <v>24258.35</v>
      </c>
      <c r="AA101" s="25"/>
      <c r="AB101" s="25"/>
      <c r="AC101" s="25"/>
      <c r="AD101" s="25"/>
      <c r="AE101" s="25"/>
      <c r="AF101" s="25"/>
      <c r="AG101" s="25"/>
      <c r="AH101" s="25"/>
      <c r="AI101" s="25"/>
      <c r="AJ101" s="25"/>
      <c r="AK101" s="25"/>
      <c r="AL101" s="25"/>
      <c r="AM101" s="25"/>
      <c r="AN101" s="25"/>
      <c r="AO101" s="25"/>
      <c r="AP101" s="25"/>
      <c r="AQ101" s="25"/>
      <c r="AR101" s="25"/>
      <c r="AS101" s="25"/>
      <c r="AT101" s="25"/>
      <c r="AU101" s="25"/>
      <c r="AV101" s="25"/>
      <c r="AW101" s="25"/>
      <c r="AX101" s="25"/>
      <c r="AY101" s="25"/>
      <c r="AZ101" s="25"/>
      <c r="BA101" s="25"/>
      <c r="BB101" s="25"/>
      <c r="BC101" s="25"/>
      <c r="BD101" s="25"/>
      <c r="BE101" s="25"/>
      <c r="BF101" s="25"/>
      <c r="BG101" s="25"/>
      <c r="BH101" s="25"/>
      <c r="BI101" s="25"/>
      <c r="BJ101" s="25"/>
      <c r="BK101" s="25"/>
      <c r="BL101" s="25"/>
      <c r="BM101" s="25"/>
      <c r="BN101" s="25"/>
      <c r="BO101" s="25"/>
      <c r="BP101" s="25"/>
      <c r="BQ101" s="25"/>
      <c r="BR101" s="25"/>
      <c r="BS101" s="25"/>
      <c r="BT101" s="25"/>
      <c r="BU101" s="25"/>
      <c r="BV101" s="25"/>
      <c r="BW101" s="25"/>
      <c r="BX101" s="25"/>
      <c r="BY101" s="25"/>
      <c r="BZ101" s="25"/>
      <c r="CA101" s="25"/>
      <c r="CB101" s="25"/>
    </row>
    <row r="102" spans="1:80" s="26" customFormat="1" ht="15.75" x14ac:dyDescent="0.25">
      <c r="A102" s="132">
        <v>94</v>
      </c>
      <c r="B102" s="137" t="s">
        <v>211</v>
      </c>
      <c r="C102" s="137" t="s">
        <v>74</v>
      </c>
      <c r="D102" s="137" t="s">
        <v>63</v>
      </c>
      <c r="E102" s="133" t="s">
        <v>20</v>
      </c>
      <c r="F102" s="137" t="s">
        <v>69</v>
      </c>
      <c r="G102" s="134">
        <v>30000</v>
      </c>
      <c r="H102" s="134">
        <f t="shared" si="54"/>
        <v>28227</v>
      </c>
      <c r="I102" s="134">
        <f t="shared" si="55"/>
        <v>861</v>
      </c>
      <c r="J102" s="134">
        <f t="shared" si="56"/>
        <v>2130</v>
      </c>
      <c r="K102" s="134">
        <f t="shared" si="57"/>
        <v>330.00000000000006</v>
      </c>
      <c r="L102" s="134">
        <f t="shared" si="58"/>
        <v>912</v>
      </c>
      <c r="M102" s="134">
        <f t="shared" si="59"/>
        <v>2127</v>
      </c>
      <c r="N102" s="142"/>
      <c r="O102" s="134">
        <f t="shared" si="60"/>
        <v>6360</v>
      </c>
      <c r="P102" s="134">
        <v>25</v>
      </c>
      <c r="Q102" s="157">
        <v>0</v>
      </c>
      <c r="R102" s="159"/>
      <c r="S102" s="159"/>
      <c r="T102" s="157">
        <v>100</v>
      </c>
      <c r="U102" s="157">
        <f t="shared" si="61"/>
        <v>0</v>
      </c>
      <c r="V102" s="159"/>
      <c r="W102" s="157">
        <f t="shared" si="42"/>
        <v>125</v>
      </c>
      <c r="X102" s="157">
        <f t="shared" si="62"/>
        <v>1773</v>
      </c>
      <c r="Y102" s="157">
        <f t="shared" si="63"/>
        <v>4257</v>
      </c>
      <c r="Z102" s="157">
        <f t="shared" si="43"/>
        <v>28102</v>
      </c>
      <c r="AA102" s="25"/>
      <c r="AB102" s="25"/>
      <c r="AC102" s="25"/>
      <c r="AD102" s="25"/>
      <c r="AE102" s="25"/>
      <c r="AF102" s="25"/>
      <c r="AG102" s="25"/>
      <c r="AH102" s="25"/>
      <c r="AI102" s="25"/>
      <c r="AJ102" s="25"/>
      <c r="AK102" s="25"/>
      <c r="AL102" s="25"/>
      <c r="AM102" s="25"/>
      <c r="AN102" s="25"/>
      <c r="AO102" s="25"/>
      <c r="AP102" s="25"/>
      <c r="AQ102" s="25"/>
      <c r="AR102" s="25"/>
      <c r="AS102" s="25"/>
      <c r="AT102" s="25"/>
      <c r="AU102" s="25"/>
      <c r="AV102" s="25"/>
      <c r="AW102" s="25"/>
      <c r="AX102" s="25"/>
      <c r="AY102" s="25"/>
      <c r="AZ102" s="25"/>
      <c r="BA102" s="25"/>
      <c r="BB102" s="25"/>
      <c r="BC102" s="25"/>
      <c r="BD102" s="25"/>
      <c r="BE102" s="25"/>
      <c r="BF102" s="25"/>
      <c r="BG102" s="25"/>
      <c r="BH102" s="25"/>
      <c r="BI102" s="25"/>
      <c r="BJ102" s="25"/>
      <c r="BK102" s="25"/>
      <c r="BL102" s="25"/>
      <c r="BM102" s="25"/>
      <c r="BN102" s="25"/>
      <c r="BO102" s="25"/>
      <c r="BP102" s="25"/>
      <c r="BQ102" s="25"/>
      <c r="BR102" s="25"/>
      <c r="BS102" s="25"/>
      <c r="BT102" s="25"/>
      <c r="BU102" s="25"/>
      <c r="BV102" s="25"/>
      <c r="BW102" s="25"/>
      <c r="BX102" s="25"/>
      <c r="BY102" s="25"/>
      <c r="BZ102" s="25"/>
      <c r="CA102" s="25"/>
      <c r="CB102" s="25"/>
    </row>
    <row r="103" spans="1:80" s="26" customFormat="1" ht="16.5" customHeight="1" x14ac:dyDescent="0.25">
      <c r="A103" s="132">
        <v>95</v>
      </c>
      <c r="B103" s="137" t="s">
        <v>212</v>
      </c>
      <c r="C103" s="137" t="s">
        <v>73</v>
      </c>
      <c r="D103" s="137" t="s">
        <v>197</v>
      </c>
      <c r="E103" s="133" t="s">
        <v>213</v>
      </c>
      <c r="F103" s="137" t="s">
        <v>69</v>
      </c>
      <c r="G103" s="134">
        <v>36000</v>
      </c>
      <c r="H103" s="134">
        <f t="shared" si="54"/>
        <v>33872.400000000001</v>
      </c>
      <c r="I103" s="134">
        <f t="shared" si="55"/>
        <v>1033.2</v>
      </c>
      <c r="J103" s="134">
        <f t="shared" si="56"/>
        <v>2555.9999999999995</v>
      </c>
      <c r="K103" s="134">
        <f t="shared" si="57"/>
        <v>396.00000000000006</v>
      </c>
      <c r="L103" s="134">
        <f t="shared" si="58"/>
        <v>1094.4000000000001</v>
      </c>
      <c r="M103" s="134">
        <f t="shared" si="59"/>
        <v>2552.4</v>
      </c>
      <c r="N103" s="142"/>
      <c r="O103" s="134">
        <f t="shared" si="60"/>
        <v>7632</v>
      </c>
      <c r="P103" s="134">
        <v>25</v>
      </c>
      <c r="Q103" s="157">
        <v>0</v>
      </c>
      <c r="R103" s="159"/>
      <c r="S103" s="159">
        <v>56</v>
      </c>
      <c r="T103" s="157">
        <v>100</v>
      </c>
      <c r="U103" s="157">
        <f t="shared" si="61"/>
        <v>0</v>
      </c>
      <c r="V103" s="159"/>
      <c r="W103" s="157">
        <f t="shared" si="42"/>
        <v>181</v>
      </c>
      <c r="X103" s="157">
        <f t="shared" si="62"/>
        <v>2127.6000000000004</v>
      </c>
      <c r="Y103" s="157">
        <f t="shared" si="63"/>
        <v>5108.3999999999996</v>
      </c>
      <c r="Z103" s="157">
        <f t="shared" si="43"/>
        <v>33691.4</v>
      </c>
      <c r="AA103" s="25"/>
      <c r="AB103" s="25"/>
      <c r="AC103" s="25"/>
      <c r="AD103" s="25"/>
      <c r="AE103" s="25"/>
      <c r="AF103" s="25"/>
      <c r="AG103" s="25"/>
      <c r="AH103" s="25"/>
      <c r="AI103" s="25"/>
      <c r="AJ103" s="25"/>
      <c r="AK103" s="25"/>
      <c r="AL103" s="25"/>
      <c r="AM103" s="25"/>
      <c r="AN103" s="25"/>
      <c r="AO103" s="25"/>
      <c r="AP103" s="25"/>
      <c r="AQ103" s="25"/>
      <c r="AR103" s="25"/>
      <c r="AS103" s="25"/>
      <c r="AT103" s="25"/>
      <c r="AU103" s="25"/>
      <c r="AV103" s="25"/>
      <c r="AW103" s="25"/>
      <c r="AX103" s="25"/>
      <c r="AY103" s="25"/>
      <c r="AZ103" s="25"/>
      <c r="BA103" s="25"/>
      <c r="BB103" s="25"/>
      <c r="BC103" s="25"/>
      <c r="BD103" s="25"/>
      <c r="BE103" s="25"/>
      <c r="BF103" s="25"/>
      <c r="BG103" s="25"/>
      <c r="BH103" s="25"/>
      <c r="BI103" s="25"/>
      <c r="BJ103" s="25"/>
      <c r="BK103" s="25"/>
      <c r="BL103" s="25"/>
      <c r="BM103" s="25"/>
      <c r="BN103" s="25"/>
      <c r="BO103" s="25"/>
      <c r="BP103" s="25"/>
      <c r="BQ103" s="25"/>
      <c r="BR103" s="25"/>
      <c r="BS103" s="25"/>
      <c r="BT103" s="25"/>
      <c r="BU103" s="25"/>
      <c r="BV103" s="25"/>
      <c r="BW103" s="25"/>
      <c r="BX103" s="25"/>
      <c r="BY103" s="25"/>
      <c r="BZ103" s="25"/>
      <c r="CA103" s="25"/>
      <c r="CB103" s="25"/>
    </row>
    <row r="104" spans="1:80" s="26" customFormat="1" ht="15.75" x14ac:dyDescent="0.25">
      <c r="A104" s="132">
        <v>96</v>
      </c>
      <c r="B104" s="137" t="s">
        <v>214</v>
      </c>
      <c r="C104" s="137" t="s">
        <v>74</v>
      </c>
      <c r="D104" s="137" t="s">
        <v>63</v>
      </c>
      <c r="E104" s="133" t="s">
        <v>34</v>
      </c>
      <c r="F104" s="137" t="s">
        <v>69</v>
      </c>
      <c r="G104" s="134">
        <v>30000</v>
      </c>
      <c r="H104" s="134">
        <f t="shared" si="54"/>
        <v>28227</v>
      </c>
      <c r="I104" s="134">
        <f t="shared" si="55"/>
        <v>861</v>
      </c>
      <c r="J104" s="134">
        <f t="shared" si="56"/>
        <v>2130</v>
      </c>
      <c r="K104" s="134">
        <f t="shared" si="57"/>
        <v>330.00000000000006</v>
      </c>
      <c r="L104" s="134">
        <f t="shared" si="58"/>
        <v>912</v>
      </c>
      <c r="M104" s="134">
        <f t="shared" si="59"/>
        <v>2127</v>
      </c>
      <c r="N104" s="142"/>
      <c r="O104" s="134">
        <f t="shared" si="60"/>
        <v>6360</v>
      </c>
      <c r="P104" s="134">
        <v>25</v>
      </c>
      <c r="Q104" s="157">
        <v>0</v>
      </c>
      <c r="R104" s="159"/>
      <c r="S104" s="159"/>
      <c r="T104" s="157">
        <v>100</v>
      </c>
      <c r="U104" s="157">
        <f t="shared" si="61"/>
        <v>0</v>
      </c>
      <c r="V104" s="159"/>
      <c r="W104" s="157">
        <f t="shared" si="42"/>
        <v>125</v>
      </c>
      <c r="X104" s="157">
        <f t="shared" si="62"/>
        <v>1773</v>
      </c>
      <c r="Y104" s="157">
        <f t="shared" si="63"/>
        <v>4257</v>
      </c>
      <c r="Z104" s="157">
        <f t="shared" si="43"/>
        <v>28102</v>
      </c>
      <c r="AA104" s="25"/>
      <c r="AB104" s="25"/>
      <c r="AC104" s="25"/>
      <c r="AD104" s="25"/>
      <c r="AE104" s="25"/>
      <c r="AF104" s="25"/>
      <c r="AG104" s="25"/>
      <c r="AH104" s="25"/>
      <c r="AI104" s="25"/>
      <c r="AJ104" s="25"/>
      <c r="AK104" s="25"/>
      <c r="AL104" s="25"/>
      <c r="AM104" s="25"/>
      <c r="AN104" s="25"/>
      <c r="AO104" s="25"/>
      <c r="AP104" s="25"/>
      <c r="AQ104" s="25"/>
      <c r="AR104" s="25"/>
      <c r="AS104" s="25"/>
      <c r="AT104" s="25"/>
      <c r="AU104" s="25"/>
      <c r="AV104" s="25"/>
      <c r="AW104" s="25"/>
      <c r="AX104" s="25"/>
      <c r="AY104" s="25"/>
      <c r="AZ104" s="25"/>
      <c r="BA104" s="25"/>
      <c r="BB104" s="25"/>
      <c r="BC104" s="25"/>
      <c r="BD104" s="25"/>
      <c r="BE104" s="25"/>
      <c r="BF104" s="25"/>
      <c r="BG104" s="25"/>
      <c r="BH104" s="25"/>
      <c r="BI104" s="25"/>
      <c r="BJ104" s="25"/>
      <c r="BK104" s="25"/>
      <c r="BL104" s="25"/>
      <c r="BM104" s="25"/>
      <c r="BN104" s="25"/>
      <c r="BO104" s="25"/>
      <c r="BP104" s="25"/>
      <c r="BQ104" s="25"/>
      <c r="BR104" s="25"/>
      <c r="BS104" s="25"/>
      <c r="BT104" s="25"/>
      <c r="BU104" s="25"/>
      <c r="BV104" s="25"/>
      <c r="BW104" s="25"/>
      <c r="BX104" s="25"/>
      <c r="BY104" s="25"/>
      <c r="BZ104" s="25"/>
      <c r="CA104" s="25"/>
      <c r="CB104" s="25"/>
    </row>
    <row r="105" spans="1:80" s="26" customFormat="1" ht="15.75" x14ac:dyDescent="0.25">
      <c r="A105" s="132">
        <v>97</v>
      </c>
      <c r="B105" s="137" t="s">
        <v>217</v>
      </c>
      <c r="C105" s="137" t="s">
        <v>74</v>
      </c>
      <c r="D105" s="137" t="s">
        <v>63</v>
      </c>
      <c r="E105" s="133" t="s">
        <v>34</v>
      </c>
      <c r="F105" s="137" t="s">
        <v>69</v>
      </c>
      <c r="G105" s="134">
        <v>46000</v>
      </c>
      <c r="H105" s="134">
        <f t="shared" si="54"/>
        <v>43281.4</v>
      </c>
      <c r="I105" s="134">
        <f t="shared" si="55"/>
        <v>1320.2</v>
      </c>
      <c r="J105" s="134">
        <f t="shared" si="56"/>
        <v>3265.9999999999995</v>
      </c>
      <c r="K105" s="134">
        <f t="shared" si="57"/>
        <v>506.00000000000006</v>
      </c>
      <c r="L105" s="134">
        <f t="shared" si="58"/>
        <v>1398.4</v>
      </c>
      <c r="M105" s="134">
        <f t="shared" si="59"/>
        <v>3261.4</v>
      </c>
      <c r="N105" s="142"/>
      <c r="O105" s="134">
        <f t="shared" si="60"/>
        <v>9752</v>
      </c>
      <c r="P105" s="134">
        <v>25</v>
      </c>
      <c r="Q105" s="157">
        <v>0</v>
      </c>
      <c r="R105" s="159"/>
      <c r="S105" s="159"/>
      <c r="T105" s="157">
        <v>100</v>
      </c>
      <c r="U105" s="157">
        <f t="shared" si="61"/>
        <v>1289.4598750000005</v>
      </c>
      <c r="V105" s="159"/>
      <c r="W105" s="157">
        <f t="shared" si="42"/>
        <v>1414.4598750000005</v>
      </c>
      <c r="X105" s="157">
        <f t="shared" si="62"/>
        <v>2718.6000000000004</v>
      </c>
      <c r="Y105" s="157">
        <f t="shared" si="63"/>
        <v>6527.4</v>
      </c>
      <c r="Z105" s="157">
        <f t="shared" si="43"/>
        <v>41866.940125000001</v>
      </c>
      <c r="AA105" s="25"/>
      <c r="AB105" s="25"/>
      <c r="AC105" s="25"/>
      <c r="AD105" s="25"/>
      <c r="AE105" s="25"/>
      <c r="AF105" s="25"/>
      <c r="AG105" s="25"/>
      <c r="AH105" s="25"/>
      <c r="AI105" s="25"/>
      <c r="AJ105" s="25"/>
      <c r="AK105" s="25"/>
      <c r="AL105" s="25"/>
      <c r="AM105" s="25"/>
      <c r="AN105" s="25"/>
      <c r="AO105" s="25"/>
      <c r="AP105" s="25"/>
      <c r="AQ105" s="25"/>
      <c r="AR105" s="25"/>
      <c r="AS105" s="25"/>
      <c r="AT105" s="25"/>
      <c r="AU105" s="25"/>
      <c r="AV105" s="25"/>
      <c r="AW105" s="25"/>
      <c r="AX105" s="25"/>
      <c r="AY105" s="25"/>
      <c r="AZ105" s="25"/>
      <c r="BA105" s="25"/>
      <c r="BB105" s="25"/>
      <c r="BC105" s="25"/>
      <c r="BD105" s="25"/>
      <c r="BE105" s="25"/>
      <c r="BF105" s="25"/>
      <c r="BG105" s="25"/>
      <c r="BH105" s="25"/>
      <c r="BI105" s="25"/>
      <c r="BJ105" s="25"/>
      <c r="BK105" s="25"/>
      <c r="BL105" s="25"/>
      <c r="BM105" s="25"/>
      <c r="BN105" s="25"/>
      <c r="BO105" s="25"/>
      <c r="BP105" s="25"/>
      <c r="BQ105" s="25"/>
      <c r="BR105" s="25"/>
      <c r="BS105" s="25"/>
      <c r="BT105" s="25"/>
      <c r="BU105" s="25"/>
      <c r="BV105" s="25"/>
      <c r="BW105" s="25"/>
      <c r="BX105" s="25"/>
      <c r="BY105" s="25"/>
      <c r="BZ105" s="25"/>
      <c r="CA105" s="25"/>
      <c r="CB105" s="25"/>
    </row>
    <row r="106" spans="1:80" s="28" customFormat="1" x14ac:dyDescent="0.2">
      <c r="A106" s="132">
        <v>98</v>
      </c>
      <c r="B106" s="136" t="s">
        <v>218</v>
      </c>
      <c r="C106" s="136" t="s">
        <v>73</v>
      </c>
      <c r="D106" s="137" t="s">
        <v>63</v>
      </c>
      <c r="E106" s="133" t="s">
        <v>17</v>
      </c>
      <c r="F106" s="136" t="s">
        <v>69</v>
      </c>
      <c r="G106" s="138">
        <v>46000</v>
      </c>
      <c r="H106" s="138">
        <f t="shared" si="54"/>
        <v>43281.4</v>
      </c>
      <c r="I106" s="138">
        <f t="shared" si="55"/>
        <v>1320.2</v>
      </c>
      <c r="J106" s="138">
        <f t="shared" si="56"/>
        <v>3265.9999999999995</v>
      </c>
      <c r="K106" s="138">
        <f t="shared" si="57"/>
        <v>506.00000000000006</v>
      </c>
      <c r="L106" s="138">
        <f t="shared" si="58"/>
        <v>1398.4</v>
      </c>
      <c r="M106" s="138">
        <f t="shared" si="59"/>
        <v>3261.4</v>
      </c>
      <c r="N106" s="138"/>
      <c r="O106" s="138">
        <f t="shared" si="60"/>
        <v>9752</v>
      </c>
      <c r="P106" s="138">
        <v>25</v>
      </c>
      <c r="Q106" s="157"/>
      <c r="R106" s="158"/>
      <c r="S106" s="158"/>
      <c r="T106" s="158">
        <v>100</v>
      </c>
      <c r="U106" s="158">
        <f t="shared" si="61"/>
        <v>1289.4598750000005</v>
      </c>
      <c r="V106" s="158"/>
      <c r="W106" s="157">
        <f t="shared" si="42"/>
        <v>1414.4598750000005</v>
      </c>
      <c r="X106" s="158">
        <f t="shared" si="62"/>
        <v>2718.6000000000004</v>
      </c>
      <c r="Y106" s="158">
        <f t="shared" si="63"/>
        <v>6527.4</v>
      </c>
      <c r="Z106" s="157">
        <f t="shared" si="43"/>
        <v>41866.940125000001</v>
      </c>
      <c r="AA106" s="31"/>
      <c r="AB106" s="31"/>
      <c r="AC106" s="31"/>
      <c r="AD106" s="31"/>
      <c r="AE106" s="31"/>
      <c r="AF106" s="31"/>
      <c r="AG106" s="31"/>
      <c r="AH106" s="31"/>
      <c r="AI106" s="31"/>
      <c r="AJ106" s="31"/>
      <c r="AK106" s="31"/>
      <c r="AL106" s="31"/>
      <c r="AM106" s="31"/>
      <c r="AN106" s="31"/>
      <c r="AO106" s="31"/>
      <c r="AP106" s="31"/>
      <c r="AQ106" s="31"/>
      <c r="AR106" s="31"/>
      <c r="AS106" s="31"/>
      <c r="AT106" s="31"/>
      <c r="AU106" s="31"/>
      <c r="AV106" s="31"/>
      <c r="AW106" s="31"/>
      <c r="AX106" s="31"/>
      <c r="AY106" s="31"/>
      <c r="AZ106" s="31"/>
      <c r="BA106" s="31"/>
      <c r="BB106" s="31"/>
      <c r="BC106" s="31"/>
      <c r="BD106" s="31"/>
      <c r="BE106" s="31"/>
      <c r="BF106" s="31"/>
      <c r="BG106" s="31"/>
      <c r="BH106" s="31"/>
      <c r="BI106" s="31"/>
      <c r="BJ106" s="31"/>
      <c r="BK106" s="31"/>
      <c r="BL106" s="31"/>
      <c r="BM106" s="31"/>
      <c r="BN106" s="31"/>
      <c r="BO106" s="31"/>
      <c r="BP106" s="31"/>
      <c r="BQ106" s="31"/>
      <c r="BR106" s="31"/>
      <c r="BS106" s="31"/>
      <c r="BT106" s="31"/>
      <c r="BU106" s="31"/>
      <c r="BV106" s="31"/>
      <c r="BW106" s="31"/>
      <c r="BX106" s="31"/>
      <c r="BY106" s="31"/>
      <c r="BZ106" s="31"/>
      <c r="CA106" s="31"/>
      <c r="CB106" s="31"/>
    </row>
    <row r="107" spans="1:80" s="31" customFormat="1" x14ac:dyDescent="0.2">
      <c r="A107" s="132">
        <v>99</v>
      </c>
      <c r="B107" s="135" t="s">
        <v>221</v>
      </c>
      <c r="C107" s="136" t="s">
        <v>74</v>
      </c>
      <c r="D107" s="137" t="s">
        <v>63</v>
      </c>
      <c r="E107" s="135" t="s">
        <v>222</v>
      </c>
      <c r="F107" s="136" t="s">
        <v>69</v>
      </c>
      <c r="G107" s="138">
        <v>46000</v>
      </c>
      <c r="H107" s="138">
        <f t="shared" si="54"/>
        <v>43281.4</v>
      </c>
      <c r="I107" s="138">
        <f t="shared" si="55"/>
        <v>1320.2</v>
      </c>
      <c r="J107" s="138">
        <f t="shared" si="56"/>
        <v>3265.9999999999995</v>
      </c>
      <c r="K107" s="138">
        <f t="shared" si="57"/>
        <v>506.00000000000006</v>
      </c>
      <c r="L107" s="138">
        <f t="shared" si="58"/>
        <v>1398.4</v>
      </c>
      <c r="M107" s="138">
        <f t="shared" si="59"/>
        <v>3261.4</v>
      </c>
      <c r="N107" s="138"/>
      <c r="O107" s="138">
        <f t="shared" si="60"/>
        <v>9752</v>
      </c>
      <c r="P107" s="138">
        <v>25</v>
      </c>
      <c r="Q107" s="157"/>
      <c r="R107" s="158"/>
      <c r="S107" s="158">
        <v>872.91</v>
      </c>
      <c r="T107" s="158">
        <v>100</v>
      </c>
      <c r="U107" s="158">
        <f t="shared" si="61"/>
        <v>1289.4598750000005</v>
      </c>
      <c r="V107" s="158"/>
      <c r="W107" s="157">
        <f t="shared" si="42"/>
        <v>2287.3698750000003</v>
      </c>
      <c r="X107" s="158">
        <f t="shared" si="62"/>
        <v>2718.6000000000004</v>
      </c>
      <c r="Y107" s="158">
        <f t="shared" si="63"/>
        <v>6527.4</v>
      </c>
      <c r="Z107" s="157">
        <f t="shared" si="43"/>
        <v>40994.030124999997</v>
      </c>
    </row>
    <row r="108" spans="1:80" s="31" customFormat="1" x14ac:dyDescent="0.2">
      <c r="A108" s="132">
        <v>100</v>
      </c>
      <c r="B108" s="135" t="s">
        <v>223</v>
      </c>
      <c r="C108" s="136" t="s">
        <v>74</v>
      </c>
      <c r="D108" s="137" t="s">
        <v>63</v>
      </c>
      <c r="E108" s="133" t="s">
        <v>34</v>
      </c>
      <c r="F108" s="136" t="s">
        <v>69</v>
      </c>
      <c r="G108" s="138">
        <v>36000</v>
      </c>
      <c r="H108" s="138">
        <f t="shared" si="54"/>
        <v>33872.400000000001</v>
      </c>
      <c r="I108" s="138">
        <f t="shared" si="55"/>
        <v>1033.2</v>
      </c>
      <c r="J108" s="138">
        <f t="shared" si="56"/>
        <v>2555.9999999999995</v>
      </c>
      <c r="K108" s="138">
        <f t="shared" si="57"/>
        <v>396.00000000000006</v>
      </c>
      <c r="L108" s="138">
        <f t="shared" si="58"/>
        <v>1094.4000000000001</v>
      </c>
      <c r="M108" s="138">
        <f t="shared" si="59"/>
        <v>2552.4</v>
      </c>
      <c r="N108" s="138"/>
      <c r="O108" s="138">
        <f t="shared" si="60"/>
        <v>7632</v>
      </c>
      <c r="P108" s="138">
        <v>25</v>
      </c>
      <c r="Q108" s="157"/>
      <c r="R108" s="158"/>
      <c r="S108" s="158">
        <v>1191.5899999999999</v>
      </c>
      <c r="T108" s="158">
        <v>100</v>
      </c>
      <c r="U108" s="158">
        <f t="shared" si="61"/>
        <v>0</v>
      </c>
      <c r="V108" s="158"/>
      <c r="W108" s="157">
        <f t="shared" si="42"/>
        <v>1316.59</v>
      </c>
      <c r="X108" s="158">
        <f t="shared" si="62"/>
        <v>2127.6000000000004</v>
      </c>
      <c r="Y108" s="158">
        <f t="shared" si="63"/>
        <v>5108.3999999999996</v>
      </c>
      <c r="Z108" s="157">
        <f t="shared" si="43"/>
        <v>32555.809999999998</v>
      </c>
    </row>
    <row r="109" spans="1:80" s="31" customFormat="1" x14ac:dyDescent="0.2">
      <c r="A109" s="132">
        <v>101</v>
      </c>
      <c r="B109" s="143" t="s">
        <v>226</v>
      </c>
      <c r="C109" s="136" t="s">
        <v>73</v>
      </c>
      <c r="D109" s="136" t="s">
        <v>7</v>
      </c>
      <c r="E109" s="133" t="s">
        <v>17</v>
      </c>
      <c r="F109" s="136" t="s">
        <v>69</v>
      </c>
      <c r="G109" s="138">
        <v>36000</v>
      </c>
      <c r="H109" s="138">
        <f t="shared" si="54"/>
        <v>33872.400000000001</v>
      </c>
      <c r="I109" s="138">
        <f t="shared" si="55"/>
        <v>1033.2</v>
      </c>
      <c r="J109" s="138">
        <f t="shared" si="56"/>
        <v>2555.9999999999995</v>
      </c>
      <c r="K109" s="138">
        <f t="shared" si="57"/>
        <v>396.00000000000006</v>
      </c>
      <c r="L109" s="138">
        <f t="shared" si="58"/>
        <v>1094.4000000000001</v>
      </c>
      <c r="M109" s="138">
        <f t="shared" si="59"/>
        <v>2552.4</v>
      </c>
      <c r="N109" s="138"/>
      <c r="O109" s="138">
        <f t="shared" si="60"/>
        <v>7632</v>
      </c>
      <c r="P109" s="138">
        <v>25</v>
      </c>
      <c r="Q109" s="157"/>
      <c r="R109" s="158"/>
      <c r="S109" s="158"/>
      <c r="T109" s="158">
        <v>100</v>
      </c>
      <c r="U109" s="158">
        <f t="shared" si="61"/>
        <v>0</v>
      </c>
      <c r="V109" s="158"/>
      <c r="W109" s="157">
        <f t="shared" si="42"/>
        <v>125</v>
      </c>
      <c r="X109" s="158">
        <f t="shared" si="62"/>
        <v>2127.6000000000004</v>
      </c>
      <c r="Y109" s="158">
        <f t="shared" si="63"/>
        <v>5108.3999999999996</v>
      </c>
      <c r="Z109" s="157">
        <f t="shared" si="43"/>
        <v>33747.4</v>
      </c>
    </row>
    <row r="110" spans="1:80" s="31" customFormat="1" x14ac:dyDescent="0.2">
      <c r="A110" s="132">
        <v>102</v>
      </c>
      <c r="B110" s="136" t="s">
        <v>227</v>
      </c>
      <c r="C110" s="136" t="s">
        <v>74</v>
      </c>
      <c r="D110" s="136" t="s">
        <v>228</v>
      </c>
      <c r="E110" s="133" t="s">
        <v>229</v>
      </c>
      <c r="F110" s="136" t="s">
        <v>69</v>
      </c>
      <c r="G110" s="138">
        <v>30000</v>
      </c>
      <c r="H110" s="138">
        <f t="shared" si="54"/>
        <v>28227</v>
      </c>
      <c r="I110" s="138">
        <f t="shared" si="55"/>
        <v>861</v>
      </c>
      <c r="J110" s="138">
        <f t="shared" si="56"/>
        <v>2130</v>
      </c>
      <c r="K110" s="138">
        <f t="shared" si="57"/>
        <v>330.00000000000006</v>
      </c>
      <c r="L110" s="138">
        <f t="shared" si="58"/>
        <v>912</v>
      </c>
      <c r="M110" s="138">
        <f t="shared" si="59"/>
        <v>2127</v>
      </c>
      <c r="N110" s="138"/>
      <c r="O110" s="138">
        <f t="shared" si="60"/>
        <v>6360</v>
      </c>
      <c r="P110" s="138">
        <v>25</v>
      </c>
      <c r="Q110" s="157"/>
      <c r="R110" s="158"/>
      <c r="S110" s="158">
        <v>407.8</v>
      </c>
      <c r="T110" s="158">
        <v>100</v>
      </c>
      <c r="U110" s="158">
        <f t="shared" si="61"/>
        <v>0</v>
      </c>
      <c r="V110" s="158"/>
      <c r="W110" s="157">
        <f t="shared" si="42"/>
        <v>532.79999999999995</v>
      </c>
      <c r="X110" s="158">
        <f t="shared" si="62"/>
        <v>1773</v>
      </c>
      <c r="Y110" s="158">
        <f t="shared" si="63"/>
        <v>4257</v>
      </c>
      <c r="Z110" s="157">
        <f t="shared" si="43"/>
        <v>27694.2</v>
      </c>
    </row>
    <row r="111" spans="1:80" s="28" customFormat="1" x14ac:dyDescent="0.2">
      <c r="A111" s="132">
        <v>103</v>
      </c>
      <c r="B111" s="136" t="s">
        <v>230</v>
      </c>
      <c r="C111" s="136" t="s">
        <v>73</v>
      </c>
      <c r="D111" s="137" t="s">
        <v>63</v>
      </c>
      <c r="E111" s="133" t="s">
        <v>17</v>
      </c>
      <c r="F111" s="136" t="s">
        <v>69</v>
      </c>
      <c r="G111" s="138">
        <v>36000</v>
      </c>
      <c r="H111" s="138">
        <f t="shared" si="54"/>
        <v>33872.400000000001</v>
      </c>
      <c r="I111" s="138">
        <f t="shared" si="55"/>
        <v>1033.2</v>
      </c>
      <c r="J111" s="138">
        <f t="shared" si="56"/>
        <v>2555.9999999999995</v>
      </c>
      <c r="K111" s="138">
        <f t="shared" si="57"/>
        <v>396.00000000000006</v>
      </c>
      <c r="L111" s="138">
        <f t="shared" si="58"/>
        <v>1094.4000000000001</v>
      </c>
      <c r="M111" s="138">
        <f t="shared" si="59"/>
        <v>2552.4</v>
      </c>
      <c r="N111" s="138"/>
      <c r="O111" s="138">
        <f t="shared" si="60"/>
        <v>7632</v>
      </c>
      <c r="P111" s="138">
        <v>25</v>
      </c>
      <c r="Q111" s="157"/>
      <c r="R111" s="158"/>
      <c r="S111" s="158"/>
      <c r="T111" s="158">
        <v>100</v>
      </c>
      <c r="U111" s="158">
        <f t="shared" si="61"/>
        <v>0</v>
      </c>
      <c r="V111" s="158"/>
      <c r="W111" s="157">
        <f t="shared" si="42"/>
        <v>125</v>
      </c>
      <c r="X111" s="158">
        <f t="shared" si="62"/>
        <v>2127.6000000000004</v>
      </c>
      <c r="Y111" s="158">
        <f t="shared" si="63"/>
        <v>5108.3999999999996</v>
      </c>
      <c r="Z111" s="157">
        <f t="shared" si="43"/>
        <v>33747.4</v>
      </c>
      <c r="AA111" s="31"/>
      <c r="AB111" s="31"/>
      <c r="AC111" s="31"/>
      <c r="AD111" s="31"/>
      <c r="AE111" s="31"/>
      <c r="AF111" s="31"/>
      <c r="AG111" s="31"/>
      <c r="AH111" s="31"/>
      <c r="AI111" s="31"/>
      <c r="AJ111" s="31"/>
      <c r="AK111" s="31"/>
      <c r="AL111" s="31"/>
      <c r="AM111" s="31"/>
      <c r="AN111" s="31"/>
      <c r="AO111" s="31"/>
      <c r="AP111" s="31"/>
      <c r="AQ111" s="31"/>
      <c r="AR111" s="31"/>
      <c r="AS111" s="31"/>
      <c r="AT111" s="31"/>
      <c r="AU111" s="31"/>
      <c r="AV111" s="31"/>
      <c r="AW111" s="31"/>
      <c r="AX111" s="31"/>
      <c r="AY111" s="31"/>
      <c r="AZ111" s="31"/>
      <c r="BA111" s="31"/>
      <c r="BB111" s="31"/>
      <c r="BC111" s="31"/>
      <c r="BD111" s="31"/>
      <c r="BE111" s="31"/>
      <c r="BF111" s="31"/>
      <c r="BG111" s="31"/>
      <c r="BH111" s="31"/>
      <c r="BI111" s="31"/>
      <c r="BJ111" s="31"/>
      <c r="BK111" s="31"/>
      <c r="BL111" s="31"/>
      <c r="BM111" s="31"/>
      <c r="BN111" s="31"/>
      <c r="BO111" s="31"/>
      <c r="BP111" s="31"/>
      <c r="BQ111" s="31"/>
      <c r="BR111" s="31"/>
      <c r="BS111" s="31"/>
      <c r="BT111" s="31"/>
      <c r="BU111" s="31"/>
      <c r="BV111" s="31"/>
      <c r="BW111" s="31"/>
      <c r="BX111" s="31"/>
      <c r="BY111" s="31"/>
      <c r="BZ111" s="31"/>
      <c r="CA111" s="31"/>
      <c r="CB111" s="31"/>
    </row>
    <row r="112" spans="1:80" s="26" customFormat="1" ht="15.75" x14ac:dyDescent="0.25">
      <c r="A112" s="132">
        <v>104</v>
      </c>
      <c r="B112" s="137" t="s">
        <v>216</v>
      </c>
      <c r="C112" s="137" t="s">
        <v>73</v>
      </c>
      <c r="D112" s="137" t="s">
        <v>63</v>
      </c>
      <c r="E112" s="133" t="s">
        <v>215</v>
      </c>
      <c r="F112" s="137" t="s">
        <v>69</v>
      </c>
      <c r="G112" s="134">
        <v>20000</v>
      </c>
      <c r="H112" s="134">
        <f t="shared" ref="H112" si="64">+G112-(I112+L112+N112)</f>
        <v>18818</v>
      </c>
      <c r="I112" s="134">
        <f t="shared" ref="I112" si="65">IF(G112&lt;=325250,G112*2.87%,9334.68)</f>
        <v>574</v>
      </c>
      <c r="J112" s="134">
        <f t="shared" ref="J112" si="66">IF(G112&lt;=325250,G112*7.1%,23092.75)</f>
        <v>1419.9999999999998</v>
      </c>
      <c r="K112" s="134">
        <f t="shared" ref="K112" si="67">IF(G112&lt;=65050,G112*1.1%,715.55)</f>
        <v>220.00000000000003</v>
      </c>
      <c r="L112" s="134">
        <f t="shared" ref="L112" si="68">IF(G112&lt;=162625,G112*3.04%,4943.8)</f>
        <v>608</v>
      </c>
      <c r="M112" s="134">
        <f t="shared" ref="M112" si="69">IF(G112&lt;=162625,G112*7.09%,11530.11)</f>
        <v>1418</v>
      </c>
      <c r="N112" s="142"/>
      <c r="O112" s="134">
        <f t="shared" ref="O112" si="70">+I112+J112+K112+L112+M112+N112</f>
        <v>4240</v>
      </c>
      <c r="P112" s="134">
        <v>25</v>
      </c>
      <c r="Q112" s="157">
        <v>0</v>
      </c>
      <c r="R112" s="159"/>
      <c r="S112" s="159"/>
      <c r="T112" s="157">
        <v>100</v>
      </c>
      <c r="U112" s="157">
        <f t="shared" ref="U112" si="71">IF((H112*12)&gt;867123.01,(79776+(((H112*12)-867123.01)*0.25))/12,IF((H112*12)&gt;624329.01,(31216+(((H112*12)-624329.01)*0.2))/12,IF((H112*12)&gt;416220.01,(((H112*12)-416220.01)*0.15)/12,0)))</f>
        <v>0</v>
      </c>
      <c r="V112" s="159"/>
      <c r="W112" s="157">
        <f t="shared" si="42"/>
        <v>125</v>
      </c>
      <c r="X112" s="157">
        <f t="shared" ref="X112" si="72">+I112+L112+N112</f>
        <v>1182</v>
      </c>
      <c r="Y112" s="157">
        <f t="shared" ref="Y112" si="73">+J112+M112</f>
        <v>2838</v>
      </c>
      <c r="Z112" s="157">
        <f t="shared" si="43"/>
        <v>18693</v>
      </c>
      <c r="AA112" s="25"/>
      <c r="AB112" s="25"/>
      <c r="AC112" s="25"/>
      <c r="AD112" s="25"/>
      <c r="AE112" s="25"/>
      <c r="AF112" s="25"/>
      <c r="AG112" s="25"/>
      <c r="AH112" s="25"/>
      <c r="AI112" s="25"/>
      <c r="AJ112" s="25"/>
      <c r="AK112" s="25"/>
      <c r="AL112" s="25"/>
      <c r="AM112" s="25"/>
      <c r="AN112" s="25"/>
      <c r="AO112" s="25"/>
      <c r="AP112" s="25"/>
      <c r="AQ112" s="25"/>
      <c r="AR112" s="25"/>
      <c r="AS112" s="25"/>
      <c r="AT112" s="25"/>
      <c r="AU112" s="25"/>
      <c r="AV112" s="25"/>
      <c r="AW112" s="25"/>
      <c r="AX112" s="25"/>
      <c r="AY112" s="25"/>
      <c r="AZ112" s="25"/>
      <c r="BA112" s="25"/>
      <c r="BB112" s="25"/>
      <c r="BC112" s="25"/>
      <c r="BD112" s="25"/>
      <c r="BE112" s="25"/>
      <c r="BF112" s="25"/>
      <c r="BG112" s="25"/>
      <c r="BH112" s="25"/>
      <c r="BI112" s="25"/>
      <c r="BJ112" s="25"/>
      <c r="BK112" s="25"/>
      <c r="BL112" s="25"/>
      <c r="BM112" s="25"/>
      <c r="BN112" s="25"/>
      <c r="BO112" s="25"/>
      <c r="BP112" s="25"/>
      <c r="BQ112" s="25"/>
      <c r="BR112" s="25"/>
      <c r="BS112" s="25"/>
      <c r="BT112" s="25"/>
      <c r="BU112" s="25"/>
      <c r="BV112" s="25"/>
      <c r="BW112" s="25"/>
      <c r="BX112" s="25"/>
      <c r="BY112" s="25"/>
      <c r="BZ112" s="25"/>
      <c r="CA112" s="25"/>
      <c r="CB112" s="25"/>
    </row>
    <row r="113" spans="1:80" s="31" customFormat="1" x14ac:dyDescent="0.2">
      <c r="A113" s="144"/>
      <c r="B113" s="145"/>
      <c r="C113" s="145"/>
      <c r="D113" s="146"/>
      <c r="E113" s="147"/>
      <c r="F113" s="145"/>
      <c r="G113" s="148"/>
      <c r="H113" s="148"/>
      <c r="I113" s="148"/>
      <c r="J113" s="148"/>
      <c r="K113" s="148"/>
      <c r="L113" s="148"/>
      <c r="M113" s="148"/>
      <c r="N113" s="148"/>
      <c r="O113" s="148"/>
      <c r="P113" s="148"/>
      <c r="Q113" s="160"/>
      <c r="R113" s="161"/>
      <c r="S113" s="161"/>
      <c r="T113" s="161"/>
      <c r="U113" s="161"/>
      <c r="V113" s="161"/>
      <c r="W113" s="161"/>
      <c r="X113" s="161"/>
      <c r="Y113" s="161"/>
      <c r="Z113" s="161"/>
    </row>
    <row r="114" spans="1:80" s="11" customFormat="1" ht="11.25" x14ac:dyDescent="0.2">
      <c r="A114" s="149"/>
      <c r="B114" s="149"/>
      <c r="C114" s="149"/>
      <c r="D114" s="149"/>
      <c r="E114" s="150"/>
      <c r="F114" s="149"/>
      <c r="G114" s="36"/>
      <c r="H114" s="151"/>
      <c r="I114" s="36"/>
      <c r="J114" s="36"/>
      <c r="K114" s="36"/>
      <c r="L114" s="36"/>
      <c r="M114" s="36"/>
      <c r="N114" s="36"/>
      <c r="O114" s="36"/>
      <c r="P114" s="36"/>
      <c r="Q114" s="42"/>
      <c r="R114" s="42"/>
      <c r="S114" s="106"/>
      <c r="T114" s="42"/>
      <c r="U114" s="162"/>
      <c r="V114" s="162"/>
      <c r="W114" s="163"/>
      <c r="X114" s="163"/>
      <c r="Y114" s="163"/>
      <c r="Z114" s="163"/>
      <c r="AA114" s="17"/>
      <c r="AB114" s="17"/>
      <c r="AC114" s="17"/>
      <c r="AD114" s="17"/>
      <c r="AE114" s="17"/>
      <c r="AF114" s="17"/>
      <c r="AG114" s="17"/>
      <c r="AH114" s="17"/>
      <c r="AI114" s="17"/>
      <c r="AJ114" s="17"/>
      <c r="AK114" s="17"/>
      <c r="AL114" s="17"/>
      <c r="AM114" s="17"/>
      <c r="AN114" s="17"/>
      <c r="AO114" s="17"/>
      <c r="AP114" s="17"/>
      <c r="AQ114" s="17"/>
      <c r="AR114" s="17"/>
      <c r="AS114" s="17"/>
      <c r="AT114" s="17"/>
      <c r="AU114" s="17"/>
      <c r="AV114" s="17"/>
      <c r="AW114" s="17"/>
      <c r="AX114" s="17"/>
      <c r="AY114" s="17"/>
      <c r="AZ114" s="17"/>
      <c r="BA114" s="17"/>
      <c r="BB114" s="17"/>
      <c r="BC114" s="17"/>
      <c r="BD114" s="17"/>
      <c r="BE114" s="17"/>
      <c r="BF114" s="17"/>
      <c r="BG114" s="17"/>
      <c r="BH114" s="17"/>
      <c r="BI114" s="17"/>
      <c r="BJ114" s="17"/>
      <c r="BK114" s="17"/>
      <c r="BL114" s="17"/>
      <c r="BM114" s="17"/>
      <c r="BN114" s="17"/>
      <c r="BO114" s="17"/>
      <c r="BP114" s="17"/>
      <c r="BQ114" s="17"/>
      <c r="BR114" s="17"/>
      <c r="BS114" s="17"/>
      <c r="BT114" s="17"/>
      <c r="BU114" s="17"/>
      <c r="BV114" s="17"/>
      <c r="BW114" s="17"/>
      <c r="BX114" s="17"/>
      <c r="BY114" s="17"/>
      <c r="BZ114" s="17"/>
      <c r="CA114" s="17"/>
      <c r="CB114" s="17"/>
    </row>
    <row r="115" spans="1:80" s="32" customFormat="1" ht="15.75" x14ac:dyDescent="0.25">
      <c r="A115" s="152"/>
      <c r="B115" s="153" t="s">
        <v>193</v>
      </c>
      <c r="C115" s="154"/>
      <c r="D115" s="154"/>
      <c r="E115" s="155"/>
      <c r="F115" s="154"/>
      <c r="G115" s="156">
        <f>SUM(G9:G114)</f>
        <v>6803000</v>
      </c>
      <c r="H115" s="156">
        <f t="shared" ref="H115:O115" si="74">SUM(H9:H111)</f>
        <v>6336642.2200000109</v>
      </c>
      <c r="I115" s="156">
        <f t="shared" si="74"/>
        <v>193674.78000000038</v>
      </c>
      <c r="J115" s="156">
        <f t="shared" si="74"/>
        <v>479125.75</v>
      </c>
      <c r="K115" s="156">
        <f t="shared" si="74"/>
        <v>51729.149999999987</v>
      </c>
      <c r="L115" s="156">
        <f t="shared" si="74"/>
        <v>189585.79999999981</v>
      </c>
      <c r="M115" s="156">
        <f t="shared" si="74"/>
        <v>442158.97000000079</v>
      </c>
      <c r="N115" s="156">
        <f t="shared" si="74"/>
        <v>63097.200000000004</v>
      </c>
      <c r="O115" s="156">
        <f t="shared" si="74"/>
        <v>1419371.6500000001</v>
      </c>
      <c r="P115" s="156">
        <f>SUM(P9:P114)</f>
        <v>2600</v>
      </c>
      <c r="Q115" s="84">
        <f>SUM(Q9:Q111)</f>
        <v>216831.61</v>
      </c>
      <c r="R115" s="84"/>
      <c r="S115" s="84">
        <f>SUM(S9:S112)</f>
        <v>75443.48</v>
      </c>
      <c r="T115" s="84">
        <f>SUM(T9:T114)</f>
        <v>10100</v>
      </c>
      <c r="U115" s="84">
        <f>SUM(U9:U112)</f>
        <v>666133.36324999924</v>
      </c>
      <c r="V115" s="84">
        <f>SUM(V9:V112)</f>
        <v>0</v>
      </c>
      <c r="W115" s="84">
        <f>SUM(W9:W114)</f>
        <v>963814.05337499967</v>
      </c>
      <c r="X115" s="84">
        <f>SUM(X9:X112)</f>
        <v>447244.27999999933</v>
      </c>
      <c r="Y115" s="84">
        <f>SUM(Y9:Y112)</f>
        <v>924838.27000000072</v>
      </c>
      <c r="Z115" s="84">
        <f>SUM(Z9:Z114)</f>
        <v>5391941.6666249987</v>
      </c>
      <c r="AA115" s="33"/>
      <c r="AB115" s="33"/>
      <c r="AC115" s="33"/>
      <c r="AD115" s="33"/>
      <c r="AE115" s="33"/>
      <c r="AF115" s="33"/>
      <c r="AG115" s="33"/>
      <c r="AH115" s="33"/>
      <c r="AI115" s="33"/>
      <c r="AJ115" s="33"/>
      <c r="AK115" s="33"/>
      <c r="AL115" s="33"/>
      <c r="AM115" s="33"/>
      <c r="AN115" s="33"/>
      <c r="AO115" s="33"/>
      <c r="AP115" s="33"/>
      <c r="AQ115" s="33"/>
      <c r="AR115" s="33"/>
      <c r="AS115" s="33"/>
      <c r="AT115" s="33"/>
      <c r="AU115" s="33"/>
      <c r="AV115" s="33"/>
      <c r="AW115" s="33"/>
      <c r="AX115" s="33"/>
      <c r="AY115" s="33"/>
      <c r="AZ115" s="33"/>
      <c r="BA115" s="33"/>
      <c r="BB115" s="33"/>
      <c r="BC115" s="33"/>
      <c r="BD115" s="33"/>
      <c r="BE115" s="33"/>
      <c r="BF115" s="33"/>
      <c r="BG115" s="33"/>
      <c r="BH115" s="33"/>
      <c r="BI115" s="33"/>
      <c r="BJ115" s="33"/>
      <c r="BK115" s="33"/>
      <c r="BL115" s="33"/>
      <c r="BM115" s="33"/>
      <c r="BN115" s="33"/>
      <c r="BO115" s="33"/>
      <c r="BP115" s="33"/>
      <c r="BQ115" s="33"/>
      <c r="BR115" s="33"/>
      <c r="BS115" s="33"/>
      <c r="BT115" s="33"/>
      <c r="BU115" s="33"/>
      <c r="BV115" s="33"/>
      <c r="BW115" s="33"/>
      <c r="BX115" s="33"/>
      <c r="BY115" s="33"/>
      <c r="BZ115" s="33"/>
      <c r="CA115" s="33"/>
      <c r="CB115" s="33"/>
    </row>
    <row r="116" spans="1:80" s="11" customFormat="1" x14ac:dyDescent="0.2">
      <c r="A116" s="43"/>
      <c r="B116" s="82"/>
      <c r="C116" s="81"/>
      <c r="D116" s="82"/>
      <c r="E116" s="83"/>
      <c r="F116" s="82"/>
      <c r="G116" s="85"/>
      <c r="H116" s="82"/>
      <c r="I116" s="86"/>
      <c r="J116" s="86"/>
      <c r="K116" s="86"/>
      <c r="L116" s="86"/>
      <c r="M116" s="86"/>
      <c r="N116" s="87"/>
      <c r="O116" s="86"/>
      <c r="P116" s="86"/>
      <c r="Q116" s="88"/>
      <c r="R116" s="86"/>
      <c r="S116" s="107"/>
      <c r="T116" s="86"/>
      <c r="U116" s="86"/>
      <c r="V116" s="86"/>
      <c r="W116" s="86"/>
      <c r="X116" s="86"/>
      <c r="Y116" s="86"/>
      <c r="Z116" s="86"/>
      <c r="AA116" s="17"/>
      <c r="AB116" s="17"/>
      <c r="AC116" s="17"/>
      <c r="AD116" s="17"/>
      <c r="AE116" s="17"/>
      <c r="AF116" s="17"/>
      <c r="AG116" s="17"/>
      <c r="AH116" s="17"/>
      <c r="AI116" s="17"/>
      <c r="AJ116" s="17"/>
      <c r="AK116" s="17"/>
      <c r="AL116" s="17"/>
      <c r="AM116" s="17"/>
      <c r="AN116" s="17"/>
      <c r="AO116" s="17"/>
      <c r="AP116" s="17"/>
      <c r="AQ116" s="17"/>
      <c r="AR116" s="17"/>
      <c r="AS116" s="17"/>
      <c r="AT116" s="17"/>
      <c r="AU116" s="17"/>
      <c r="AV116" s="17"/>
      <c r="AW116" s="17"/>
      <c r="AX116" s="17"/>
      <c r="AY116" s="17"/>
      <c r="AZ116" s="17"/>
      <c r="BA116" s="17"/>
      <c r="BB116" s="17"/>
      <c r="BC116" s="17"/>
      <c r="BD116" s="17"/>
      <c r="BE116" s="17"/>
      <c r="BF116" s="17"/>
      <c r="BG116" s="17"/>
      <c r="BH116" s="17"/>
      <c r="BI116" s="17"/>
      <c r="BJ116" s="17"/>
      <c r="BK116" s="17"/>
      <c r="BL116" s="17"/>
      <c r="BM116" s="17"/>
      <c r="BN116" s="17"/>
      <c r="BO116" s="17"/>
      <c r="BP116" s="17"/>
      <c r="BQ116" s="17"/>
      <c r="BR116" s="17"/>
      <c r="BS116" s="17"/>
      <c r="BT116" s="17"/>
      <c r="BU116" s="17"/>
      <c r="BV116" s="17"/>
      <c r="BW116" s="17"/>
      <c r="BX116" s="17"/>
      <c r="BY116" s="17"/>
      <c r="BZ116" s="17"/>
      <c r="CA116" s="17"/>
      <c r="CB116" s="17"/>
    </row>
    <row r="117" spans="1:80" s="34" customFormat="1" ht="17.25" x14ac:dyDescent="0.3">
      <c r="A117" s="46"/>
      <c r="B117" s="89"/>
      <c r="C117" s="81"/>
      <c r="D117" s="89"/>
      <c r="E117" s="83" t="s">
        <v>194</v>
      </c>
      <c r="F117" s="89"/>
      <c r="G117" s="85"/>
      <c r="H117" s="90"/>
      <c r="I117" s="86"/>
      <c r="J117" s="86"/>
      <c r="K117" s="131"/>
      <c r="L117" s="86"/>
      <c r="M117" s="86"/>
      <c r="N117" s="86"/>
      <c r="O117" s="86"/>
      <c r="P117" s="86"/>
      <c r="Q117" s="109"/>
      <c r="R117" s="86"/>
      <c r="S117" s="107"/>
      <c r="T117" s="91"/>
      <c r="U117" s="108"/>
      <c r="V117" s="91"/>
      <c r="W117" s="91"/>
      <c r="X117" s="86"/>
      <c r="Y117" s="91"/>
      <c r="Z117" s="91"/>
      <c r="AA117" s="35"/>
      <c r="AB117" s="35"/>
      <c r="AC117" s="35"/>
      <c r="AD117" s="35"/>
      <c r="AE117" s="35"/>
      <c r="AF117" s="35"/>
      <c r="AG117" s="35"/>
      <c r="AH117" s="35"/>
      <c r="AI117" s="35"/>
      <c r="AJ117" s="35"/>
      <c r="AK117" s="35"/>
      <c r="AL117" s="35"/>
      <c r="AM117" s="35"/>
      <c r="AN117" s="35"/>
      <c r="AO117" s="35"/>
      <c r="AP117" s="35"/>
      <c r="AQ117" s="35"/>
      <c r="AR117" s="35"/>
      <c r="AS117" s="35"/>
      <c r="AT117" s="35"/>
      <c r="AU117" s="35"/>
      <c r="AV117" s="35"/>
      <c r="AW117" s="35"/>
      <c r="AX117" s="35"/>
      <c r="AY117" s="35"/>
      <c r="AZ117" s="35"/>
      <c r="BA117" s="35"/>
      <c r="BB117" s="35"/>
      <c r="BC117" s="35"/>
      <c r="BD117" s="35"/>
      <c r="BE117" s="35"/>
      <c r="BF117" s="35"/>
      <c r="BG117" s="35"/>
      <c r="BH117" s="35"/>
      <c r="BI117" s="35"/>
      <c r="BJ117" s="35"/>
      <c r="BK117" s="35"/>
      <c r="BL117" s="35"/>
      <c r="BM117" s="35"/>
      <c r="BN117" s="35"/>
      <c r="BO117" s="35"/>
      <c r="BP117" s="35"/>
      <c r="BQ117" s="35"/>
      <c r="BR117" s="35"/>
      <c r="BS117" s="35"/>
      <c r="BT117" s="35"/>
      <c r="BU117" s="35"/>
      <c r="BV117" s="35"/>
      <c r="BW117" s="35"/>
      <c r="BX117" s="35"/>
      <c r="BY117" s="35"/>
      <c r="BZ117" s="35"/>
      <c r="CA117" s="35"/>
      <c r="CB117" s="35"/>
    </row>
    <row r="118" spans="1:80" s="34" customFormat="1" ht="17.25" x14ac:dyDescent="0.3">
      <c r="B118" s="92"/>
      <c r="C118" s="93"/>
      <c r="D118" s="92"/>
      <c r="E118" s="94"/>
      <c r="F118" s="92"/>
      <c r="G118" s="85"/>
      <c r="H118" s="95"/>
      <c r="I118" s="86"/>
      <c r="J118" s="86"/>
      <c r="K118" s="86"/>
      <c r="L118" s="86"/>
      <c r="M118" s="86"/>
      <c r="N118" s="86"/>
      <c r="O118" s="86"/>
      <c r="P118" s="86"/>
      <c r="Q118" s="96"/>
      <c r="R118" s="97"/>
      <c r="S118" s="107"/>
      <c r="T118" s="86"/>
      <c r="U118" s="86"/>
      <c r="V118" s="86"/>
      <c r="W118" s="86"/>
      <c r="X118" s="86"/>
      <c r="Y118" s="86"/>
      <c r="Z118" s="91"/>
      <c r="AA118" s="35"/>
      <c r="AB118" s="35"/>
      <c r="AC118" s="35"/>
      <c r="AD118" s="35"/>
      <c r="AE118" s="35"/>
      <c r="AF118" s="35"/>
      <c r="AG118" s="35"/>
      <c r="AH118" s="35"/>
      <c r="AI118" s="35"/>
      <c r="AJ118" s="35"/>
      <c r="AK118" s="35"/>
      <c r="AL118" s="35"/>
      <c r="AM118" s="35"/>
      <c r="AN118" s="35"/>
      <c r="AO118" s="35"/>
      <c r="AP118" s="35"/>
      <c r="AQ118" s="35"/>
      <c r="AR118" s="35"/>
      <c r="AS118" s="35"/>
      <c r="AT118" s="35"/>
      <c r="AU118" s="35"/>
      <c r="AV118" s="35"/>
      <c r="AW118" s="35"/>
      <c r="AX118" s="35"/>
      <c r="AY118" s="35"/>
      <c r="AZ118" s="35"/>
      <c r="BA118" s="35"/>
      <c r="BB118" s="35"/>
      <c r="BC118" s="35"/>
      <c r="BD118" s="35"/>
      <c r="BE118" s="35"/>
      <c r="BF118" s="35"/>
      <c r="BG118" s="35"/>
      <c r="BH118" s="35"/>
      <c r="BI118" s="35"/>
      <c r="BJ118" s="35"/>
      <c r="BK118" s="35"/>
      <c r="BL118" s="35"/>
      <c r="BM118" s="35"/>
      <c r="BN118" s="35"/>
      <c r="BO118" s="35"/>
      <c r="BP118" s="35"/>
      <c r="BQ118" s="35"/>
      <c r="BR118" s="35"/>
      <c r="BS118" s="35"/>
      <c r="BT118" s="35"/>
      <c r="BU118" s="35"/>
      <c r="BV118" s="35"/>
      <c r="BW118" s="35"/>
      <c r="BX118" s="35"/>
      <c r="BY118" s="35"/>
      <c r="BZ118" s="35"/>
      <c r="CA118" s="35"/>
      <c r="CB118" s="35"/>
    </row>
    <row r="119" spans="1:80" s="34" customFormat="1" ht="17.25" x14ac:dyDescent="0.3">
      <c r="B119" s="92"/>
      <c r="C119" s="93"/>
      <c r="D119" s="92" t="s">
        <v>145</v>
      </c>
      <c r="E119" s="94"/>
      <c r="F119" s="92" t="s">
        <v>205</v>
      </c>
      <c r="G119" s="85"/>
      <c r="H119" s="98"/>
      <c r="I119" s="86"/>
      <c r="J119" s="86"/>
      <c r="K119" s="86"/>
      <c r="L119" s="86"/>
      <c r="M119" s="86"/>
      <c r="N119" s="86"/>
      <c r="O119" s="86"/>
      <c r="P119" s="86"/>
      <c r="Q119" s="99"/>
      <c r="R119" s="97"/>
      <c r="S119" s="107"/>
      <c r="T119" s="86"/>
      <c r="U119" s="86"/>
      <c r="V119" s="86"/>
      <c r="W119" s="86"/>
      <c r="X119" s="86"/>
      <c r="Y119" s="86"/>
      <c r="Z119" s="91"/>
      <c r="AA119" s="35"/>
      <c r="AB119" s="35"/>
      <c r="AC119" s="35"/>
      <c r="AD119" s="35"/>
      <c r="AE119" s="35"/>
      <c r="AF119" s="35"/>
      <c r="AG119" s="35"/>
      <c r="AH119" s="35"/>
      <c r="AI119" s="35"/>
      <c r="AJ119" s="35"/>
      <c r="AK119" s="35"/>
      <c r="AL119" s="35"/>
      <c r="AM119" s="35"/>
      <c r="AN119" s="35"/>
      <c r="AO119" s="35"/>
      <c r="AP119" s="35"/>
      <c r="AQ119" s="35"/>
      <c r="AR119" s="35"/>
      <c r="AS119" s="35"/>
      <c r="AT119" s="35"/>
      <c r="AU119" s="35"/>
      <c r="AV119" s="35"/>
      <c r="AW119" s="35"/>
      <c r="AX119" s="35"/>
      <c r="AY119" s="35"/>
      <c r="AZ119" s="35"/>
      <c r="BA119" s="35"/>
      <c r="BB119" s="35"/>
      <c r="BC119" s="35"/>
      <c r="BD119" s="35"/>
      <c r="BE119" s="35"/>
      <c r="BF119" s="35"/>
      <c r="BG119" s="35"/>
      <c r="BH119" s="35"/>
      <c r="BI119" s="35"/>
      <c r="BJ119" s="35"/>
      <c r="BK119" s="35"/>
      <c r="BL119" s="35"/>
    </row>
    <row r="120" spans="1:80" s="34" customFormat="1" ht="13.5" customHeight="1" x14ac:dyDescent="0.3">
      <c r="B120" s="92"/>
      <c r="C120" s="93"/>
      <c r="D120" s="100" t="s">
        <v>146</v>
      </c>
      <c r="E120" s="83"/>
      <c r="F120" s="101" t="s">
        <v>149</v>
      </c>
      <c r="G120" s="85"/>
      <c r="H120" s="85"/>
      <c r="I120" s="86"/>
      <c r="J120" s="86"/>
      <c r="K120" s="86"/>
      <c r="L120" s="86"/>
      <c r="M120" s="86"/>
      <c r="N120" s="86"/>
      <c r="O120" s="86"/>
      <c r="P120" s="86"/>
      <c r="Q120" s="96"/>
      <c r="R120" s="97"/>
      <c r="S120" s="107"/>
      <c r="T120" s="86"/>
      <c r="U120" s="86"/>
      <c r="V120" s="86"/>
      <c r="W120" s="86"/>
      <c r="X120" s="86"/>
      <c r="Y120" s="86"/>
      <c r="Z120" s="91"/>
      <c r="AA120" s="35"/>
      <c r="AB120" s="35"/>
      <c r="AC120" s="35"/>
      <c r="AD120" s="35"/>
      <c r="AE120" s="35"/>
      <c r="AF120" s="35"/>
      <c r="AG120" s="35"/>
      <c r="AH120" s="35"/>
      <c r="AI120" s="35"/>
      <c r="AJ120" s="35"/>
      <c r="AK120" s="35"/>
      <c r="AL120" s="35"/>
      <c r="AM120" s="35"/>
      <c r="AN120" s="35"/>
      <c r="AO120" s="35"/>
      <c r="AP120" s="35"/>
      <c r="AQ120" s="35"/>
      <c r="AR120" s="35"/>
      <c r="AS120" s="35"/>
      <c r="AT120" s="35"/>
      <c r="AU120" s="35"/>
      <c r="AV120" s="35"/>
      <c r="AW120" s="35"/>
      <c r="AX120" s="35"/>
      <c r="AY120" s="35"/>
      <c r="AZ120" s="35"/>
      <c r="BA120" s="35"/>
      <c r="BB120" s="35"/>
      <c r="BC120" s="35"/>
      <c r="BD120" s="35"/>
      <c r="BE120" s="35"/>
      <c r="BF120" s="35"/>
      <c r="BG120" s="35"/>
      <c r="BH120" s="35"/>
      <c r="BI120" s="35"/>
      <c r="BJ120" s="35"/>
      <c r="BK120" s="35"/>
      <c r="BL120" s="35"/>
    </row>
    <row r="121" spans="1:80" s="11" customFormat="1" x14ac:dyDescent="0.25">
      <c r="B121" s="12"/>
      <c r="C121" s="13"/>
      <c r="D121" s="12"/>
      <c r="E121" s="45"/>
      <c r="F121" s="44"/>
      <c r="G121" s="47"/>
      <c r="H121" s="48"/>
      <c r="I121" s="48"/>
      <c r="J121" s="6"/>
      <c r="K121" s="6"/>
      <c r="L121" s="6"/>
      <c r="M121" s="6"/>
      <c r="N121" s="6"/>
      <c r="O121" s="6"/>
      <c r="P121" s="6"/>
      <c r="Q121" s="38"/>
      <c r="R121" s="40"/>
      <c r="S121" s="25"/>
      <c r="T121" s="40"/>
      <c r="U121" s="41"/>
      <c r="V121" s="41"/>
      <c r="W121" s="40"/>
      <c r="X121" s="40"/>
      <c r="Y121" s="40"/>
      <c r="Z121" s="21"/>
      <c r="AA121" s="17"/>
      <c r="AB121" s="17"/>
      <c r="AC121" s="17"/>
      <c r="AD121" s="17"/>
      <c r="AE121" s="17"/>
      <c r="AF121" s="17"/>
      <c r="AG121" s="17"/>
      <c r="AH121" s="17"/>
      <c r="AI121" s="17"/>
      <c r="AJ121" s="17"/>
      <c r="AK121" s="17"/>
      <c r="AL121" s="17"/>
      <c r="AM121" s="17"/>
      <c r="AN121" s="17"/>
      <c r="AO121" s="17"/>
      <c r="AP121" s="17"/>
      <c r="AQ121" s="17"/>
      <c r="AR121" s="17"/>
      <c r="AS121" s="17"/>
      <c r="AT121" s="17"/>
      <c r="AU121" s="17"/>
      <c r="AV121" s="17"/>
      <c r="AW121" s="17"/>
      <c r="AX121" s="17"/>
      <c r="AY121" s="17"/>
      <c r="AZ121" s="17"/>
      <c r="BA121" s="17"/>
      <c r="BB121" s="17"/>
      <c r="BC121" s="17"/>
      <c r="BD121" s="17"/>
      <c r="BE121" s="17"/>
      <c r="BF121" s="17"/>
      <c r="BG121" s="17"/>
      <c r="BH121" s="17"/>
      <c r="BI121" s="17"/>
      <c r="BJ121" s="17"/>
      <c r="BK121" s="17"/>
      <c r="BL121" s="17"/>
      <c r="BM121" s="17"/>
      <c r="BN121" s="17"/>
      <c r="BO121" s="17"/>
      <c r="BP121" s="17"/>
      <c r="BQ121" s="17"/>
      <c r="BR121" s="17"/>
      <c r="BS121" s="17"/>
      <c r="BT121" s="17"/>
      <c r="BU121" s="17"/>
      <c r="BV121" s="17"/>
      <c r="BW121" s="17"/>
      <c r="BX121" s="17"/>
      <c r="BY121" s="17"/>
      <c r="BZ121" s="17"/>
      <c r="CA121" s="17"/>
      <c r="CB121" s="17"/>
    </row>
    <row r="122" spans="1:80" s="11" customFormat="1" x14ac:dyDescent="0.25">
      <c r="B122" s="12"/>
      <c r="C122" s="13"/>
      <c r="D122" s="12"/>
      <c r="E122" s="22"/>
      <c r="F122" s="12"/>
      <c r="G122" s="47"/>
      <c r="H122" s="5"/>
      <c r="I122" s="4"/>
      <c r="J122" s="6"/>
      <c r="K122" s="6"/>
      <c r="L122" s="6"/>
      <c r="M122" s="6"/>
      <c r="N122" s="6"/>
      <c r="O122" s="6"/>
      <c r="P122" s="6"/>
      <c r="Q122" s="38"/>
      <c r="R122" s="25"/>
      <c r="S122" s="6"/>
      <c r="T122" s="6"/>
      <c r="U122" s="21"/>
      <c r="V122" s="21"/>
      <c r="W122" s="6"/>
      <c r="X122" s="6"/>
      <c r="Y122" s="6"/>
      <c r="Z122" s="21"/>
      <c r="AA122" s="17"/>
      <c r="AB122" s="17"/>
      <c r="AC122" s="17"/>
      <c r="AD122" s="17"/>
      <c r="AE122" s="17"/>
      <c r="AF122" s="17"/>
      <c r="AG122" s="17"/>
      <c r="AH122" s="17"/>
      <c r="AI122" s="17"/>
      <c r="AJ122" s="17"/>
      <c r="AK122" s="17"/>
      <c r="AL122" s="17"/>
      <c r="AM122" s="17"/>
      <c r="AN122" s="17"/>
      <c r="AO122" s="17"/>
      <c r="AP122" s="17"/>
      <c r="AQ122" s="17"/>
      <c r="AR122" s="17"/>
      <c r="AS122" s="17"/>
      <c r="AT122" s="17"/>
      <c r="AU122" s="17"/>
      <c r="AV122" s="17"/>
      <c r="AW122" s="17"/>
      <c r="AX122" s="17"/>
      <c r="AY122" s="17"/>
      <c r="AZ122" s="17"/>
      <c r="BA122" s="17"/>
      <c r="BB122" s="17"/>
      <c r="BC122" s="17"/>
      <c r="BD122" s="17"/>
      <c r="BE122" s="17"/>
      <c r="BF122" s="17"/>
      <c r="BG122" s="17"/>
      <c r="BH122" s="17"/>
      <c r="BI122" s="17"/>
      <c r="BJ122" s="17"/>
      <c r="BK122" s="17"/>
      <c r="BL122" s="17"/>
      <c r="BM122" s="17"/>
      <c r="BN122" s="17"/>
      <c r="BO122" s="17"/>
      <c r="BP122" s="17"/>
      <c r="BQ122" s="17"/>
      <c r="BR122" s="17"/>
      <c r="BS122" s="17"/>
      <c r="BT122" s="17"/>
      <c r="BU122" s="17"/>
      <c r="BV122" s="17"/>
      <c r="BW122" s="17"/>
      <c r="BX122" s="17"/>
      <c r="BY122" s="17"/>
      <c r="BZ122" s="17"/>
      <c r="CA122" s="17"/>
      <c r="CB122" s="17"/>
    </row>
    <row r="123" spans="1:80" x14ac:dyDescent="0.25">
      <c r="G123" s="14"/>
      <c r="H123" s="12"/>
      <c r="I123" s="15"/>
      <c r="J123" s="15"/>
      <c r="K123" s="15"/>
      <c r="L123" s="15"/>
      <c r="M123" s="15"/>
      <c r="N123" s="15"/>
      <c r="O123" s="16"/>
      <c r="P123" s="16"/>
      <c r="Q123" s="37"/>
      <c r="R123" s="15"/>
      <c r="S123" s="16"/>
      <c r="T123" s="16"/>
      <c r="U123" s="16"/>
      <c r="V123" s="16"/>
      <c r="W123" s="16"/>
      <c r="X123" s="18"/>
      <c r="Y123" s="16"/>
      <c r="Z123" s="16"/>
    </row>
    <row r="124" spans="1:80" x14ac:dyDescent="0.25">
      <c r="G124" s="14"/>
      <c r="H124" s="12"/>
      <c r="I124" s="15"/>
      <c r="J124" s="15"/>
      <c r="K124" s="15"/>
      <c r="L124" s="15"/>
      <c r="M124" s="15"/>
      <c r="N124" s="15"/>
      <c r="O124" s="16"/>
      <c r="P124" s="16"/>
      <c r="Q124" s="37"/>
      <c r="R124" s="15"/>
      <c r="S124" s="16"/>
      <c r="T124" s="16"/>
      <c r="U124" s="16"/>
      <c r="V124" s="16"/>
      <c r="W124" s="16"/>
      <c r="X124" s="18"/>
      <c r="Y124" s="16"/>
      <c r="Z124" s="16"/>
    </row>
    <row r="125" spans="1:80" x14ac:dyDescent="0.25">
      <c r="G125" s="3"/>
      <c r="H125" s="2"/>
    </row>
    <row r="126" spans="1:80" x14ac:dyDescent="0.25">
      <c r="G126" s="3"/>
      <c r="H126" s="2"/>
    </row>
    <row r="127" spans="1:80" x14ac:dyDescent="0.25">
      <c r="G127" s="3"/>
      <c r="H127" s="2"/>
    </row>
    <row r="128" spans="1:80" x14ac:dyDescent="0.25">
      <c r="F128" s="27"/>
      <c r="G128" s="3"/>
      <c r="H128" s="2"/>
    </row>
    <row r="129" spans="6:8" x14ac:dyDescent="0.25">
      <c r="F129" s="27"/>
      <c r="G129" s="3"/>
      <c r="H129" s="2"/>
    </row>
    <row r="130" spans="6:8" x14ac:dyDescent="0.25">
      <c r="G130" s="3"/>
      <c r="H130" s="2"/>
    </row>
    <row r="131" spans="6:8" x14ac:dyDescent="0.25">
      <c r="G131" s="3"/>
      <c r="H131" s="2"/>
    </row>
    <row r="132" spans="6:8" x14ac:dyDescent="0.25">
      <c r="G132" s="3"/>
      <c r="H132" s="2"/>
    </row>
    <row r="133" spans="6:8" x14ac:dyDescent="0.25">
      <c r="G133" s="3"/>
      <c r="H133" s="2"/>
    </row>
    <row r="134" spans="6:8" x14ac:dyDescent="0.25">
      <c r="G134" s="3"/>
      <c r="H134" s="2"/>
    </row>
    <row r="135" spans="6:8" x14ac:dyDescent="0.25">
      <c r="G135" s="3"/>
      <c r="H135" s="2"/>
    </row>
    <row r="136" spans="6:8" x14ac:dyDescent="0.25">
      <c r="G136" s="3"/>
      <c r="H136" s="2"/>
    </row>
    <row r="137" spans="6:8" x14ac:dyDescent="0.25">
      <c r="G137" s="3"/>
      <c r="H137" s="2"/>
    </row>
    <row r="138" spans="6:8" x14ac:dyDescent="0.25">
      <c r="G138" s="3"/>
      <c r="H138" s="2"/>
    </row>
    <row r="139" spans="6:8" x14ac:dyDescent="0.25">
      <c r="G139" s="3"/>
      <c r="H139" s="2"/>
    </row>
    <row r="140" spans="6:8" x14ac:dyDescent="0.25">
      <c r="G140" s="3"/>
      <c r="H140" s="2"/>
    </row>
    <row r="141" spans="6:8" x14ac:dyDescent="0.25">
      <c r="G141" s="3"/>
      <c r="H141" s="2"/>
    </row>
    <row r="142" spans="6:8" x14ac:dyDescent="0.25">
      <c r="G142" s="3"/>
      <c r="H142" s="2"/>
    </row>
    <row r="143" spans="6:8" x14ac:dyDescent="0.25">
      <c r="G143" s="3"/>
      <c r="H143" s="2"/>
    </row>
    <row r="144" spans="6:8" x14ac:dyDescent="0.25">
      <c r="G144" s="3"/>
      <c r="H144" s="2"/>
    </row>
    <row r="145" spans="7:8" x14ac:dyDescent="0.25">
      <c r="G145" s="3"/>
      <c r="H145" s="2"/>
    </row>
    <row r="146" spans="7:8" x14ac:dyDescent="0.25">
      <c r="G146" s="3"/>
      <c r="H146" s="2"/>
    </row>
    <row r="147" spans="7:8" x14ac:dyDescent="0.25">
      <c r="G147" s="3"/>
      <c r="H147" s="2"/>
    </row>
    <row r="148" spans="7:8" x14ac:dyDescent="0.25">
      <c r="G148" s="3"/>
      <c r="H148" s="2"/>
    </row>
    <row r="149" spans="7:8" x14ac:dyDescent="0.25">
      <c r="G149" s="3"/>
      <c r="H149" s="2"/>
    </row>
    <row r="150" spans="7:8" x14ac:dyDescent="0.25">
      <c r="G150" s="3"/>
      <c r="H150" s="2"/>
    </row>
    <row r="151" spans="7:8" x14ac:dyDescent="0.25">
      <c r="G151" s="3"/>
      <c r="H151" s="2"/>
    </row>
    <row r="152" spans="7:8" x14ac:dyDescent="0.25">
      <c r="G152" s="3"/>
      <c r="H152" s="2"/>
    </row>
    <row r="153" spans="7:8" x14ac:dyDescent="0.25">
      <c r="G153" s="3"/>
      <c r="H153" s="2"/>
    </row>
    <row r="154" spans="7:8" x14ac:dyDescent="0.25">
      <c r="G154" s="3"/>
      <c r="H154" s="2"/>
    </row>
    <row r="155" spans="7:8" x14ac:dyDescent="0.25">
      <c r="G155" s="3"/>
      <c r="H155" s="2"/>
    </row>
    <row r="156" spans="7:8" x14ac:dyDescent="0.25">
      <c r="G156" s="3"/>
      <c r="H156" s="2"/>
    </row>
    <row r="157" spans="7:8" x14ac:dyDescent="0.25">
      <c r="G157" s="3"/>
      <c r="H157" s="2"/>
    </row>
    <row r="158" spans="7:8" x14ac:dyDescent="0.25">
      <c r="G158" s="3"/>
      <c r="H158" s="2"/>
    </row>
    <row r="159" spans="7:8" x14ac:dyDescent="0.25">
      <c r="G159" s="3"/>
      <c r="H159" s="2"/>
    </row>
    <row r="160" spans="7:8" x14ac:dyDescent="0.25">
      <c r="G160" s="3"/>
      <c r="H160" s="2"/>
    </row>
    <row r="161" spans="7:8" x14ac:dyDescent="0.25">
      <c r="G161" s="3"/>
      <c r="H161" s="2"/>
    </row>
    <row r="162" spans="7:8" x14ac:dyDescent="0.25">
      <c r="G162" s="3"/>
      <c r="H162" s="2"/>
    </row>
    <row r="163" spans="7:8" x14ac:dyDescent="0.25">
      <c r="G163" s="3"/>
      <c r="H163" s="2"/>
    </row>
    <row r="164" spans="7:8" x14ac:dyDescent="0.25">
      <c r="G164" s="3"/>
      <c r="H164" s="2"/>
    </row>
    <row r="165" spans="7:8" x14ac:dyDescent="0.25">
      <c r="G165" s="3"/>
      <c r="H165" s="2"/>
    </row>
    <row r="166" spans="7:8" x14ac:dyDescent="0.25">
      <c r="G166" s="3"/>
      <c r="H166" s="2"/>
    </row>
    <row r="167" spans="7:8" x14ac:dyDescent="0.25">
      <c r="G167" s="3"/>
      <c r="H167" s="2"/>
    </row>
    <row r="168" spans="7:8" x14ac:dyDescent="0.25">
      <c r="G168" s="3"/>
      <c r="H168" s="2"/>
    </row>
    <row r="169" spans="7:8" x14ac:dyDescent="0.25">
      <c r="G169" s="3"/>
      <c r="H169" s="2"/>
    </row>
    <row r="170" spans="7:8" x14ac:dyDescent="0.25">
      <c r="G170" s="3"/>
      <c r="H170" s="2"/>
    </row>
    <row r="171" spans="7:8" x14ac:dyDescent="0.25">
      <c r="G171" s="3"/>
      <c r="H171" s="2"/>
    </row>
    <row r="172" spans="7:8" x14ac:dyDescent="0.25">
      <c r="G172" s="3"/>
      <c r="H172" s="2"/>
    </row>
    <row r="173" spans="7:8" x14ac:dyDescent="0.25">
      <c r="G173" s="3"/>
      <c r="H173" s="2"/>
    </row>
    <row r="174" spans="7:8" x14ac:dyDescent="0.25">
      <c r="G174" s="3"/>
      <c r="H174" s="2"/>
    </row>
    <row r="175" spans="7:8" x14ac:dyDescent="0.25">
      <c r="G175" s="3"/>
      <c r="H175" s="2"/>
    </row>
    <row r="176" spans="7:8" x14ac:dyDescent="0.25">
      <c r="G176" s="3"/>
      <c r="H176" s="2"/>
    </row>
    <row r="177" spans="7:8" x14ac:dyDescent="0.25">
      <c r="G177" s="3"/>
      <c r="H177" s="2"/>
    </row>
    <row r="178" spans="7:8" x14ac:dyDescent="0.25">
      <c r="G178" s="3"/>
      <c r="H178" s="2"/>
    </row>
    <row r="179" spans="7:8" x14ac:dyDescent="0.25">
      <c r="G179" s="3"/>
      <c r="H179" s="2"/>
    </row>
    <row r="180" spans="7:8" x14ac:dyDescent="0.25">
      <c r="G180" s="3"/>
      <c r="H180" s="2"/>
    </row>
    <row r="181" spans="7:8" x14ac:dyDescent="0.25">
      <c r="G181" s="3"/>
      <c r="H181" s="2"/>
    </row>
    <row r="182" spans="7:8" x14ac:dyDescent="0.25">
      <c r="G182" s="3"/>
      <c r="H182" s="2"/>
    </row>
    <row r="183" spans="7:8" x14ac:dyDescent="0.25">
      <c r="G183" s="3"/>
      <c r="H183" s="2"/>
    </row>
    <row r="184" spans="7:8" x14ac:dyDescent="0.25">
      <c r="G184" s="3"/>
      <c r="H184" s="2"/>
    </row>
    <row r="185" spans="7:8" x14ac:dyDescent="0.25">
      <c r="G185" s="3"/>
      <c r="H185" s="2"/>
    </row>
    <row r="186" spans="7:8" x14ac:dyDescent="0.25">
      <c r="G186" s="3"/>
      <c r="H186" s="2"/>
    </row>
    <row r="187" spans="7:8" x14ac:dyDescent="0.25">
      <c r="G187" s="3"/>
      <c r="H187" s="2"/>
    </row>
    <row r="188" spans="7:8" x14ac:dyDescent="0.25">
      <c r="G188" s="3"/>
      <c r="H188" s="2"/>
    </row>
    <row r="189" spans="7:8" x14ac:dyDescent="0.25">
      <c r="G189" s="3"/>
      <c r="H189" s="2"/>
    </row>
    <row r="190" spans="7:8" x14ac:dyDescent="0.25">
      <c r="G190" s="3"/>
      <c r="H190" s="2"/>
    </row>
    <row r="191" spans="7:8" x14ac:dyDescent="0.25">
      <c r="G191" s="3"/>
      <c r="H191" s="2"/>
    </row>
    <row r="192" spans="7:8" x14ac:dyDescent="0.25">
      <c r="G192" s="3"/>
      <c r="H192" s="2"/>
    </row>
    <row r="193" spans="7:8" x14ac:dyDescent="0.25">
      <c r="G193" s="3"/>
      <c r="H193" s="2"/>
    </row>
    <row r="194" spans="7:8" x14ac:dyDescent="0.25">
      <c r="G194" s="3"/>
      <c r="H194" s="2"/>
    </row>
    <row r="195" spans="7:8" x14ac:dyDescent="0.25">
      <c r="G195" s="3"/>
      <c r="H195" s="2"/>
    </row>
    <row r="196" spans="7:8" x14ac:dyDescent="0.25">
      <c r="G196" s="3"/>
      <c r="H196" s="2"/>
    </row>
    <row r="197" spans="7:8" x14ac:dyDescent="0.25">
      <c r="G197" s="3"/>
      <c r="H197" s="2"/>
    </row>
    <row r="198" spans="7:8" x14ac:dyDescent="0.25">
      <c r="G198" s="3"/>
      <c r="H198" s="2"/>
    </row>
    <row r="199" spans="7:8" x14ac:dyDescent="0.25">
      <c r="G199" s="3"/>
      <c r="H199" s="2"/>
    </row>
    <row r="200" spans="7:8" x14ac:dyDescent="0.25">
      <c r="G200" s="3"/>
      <c r="H200" s="2"/>
    </row>
    <row r="201" spans="7:8" x14ac:dyDescent="0.25">
      <c r="G201" s="3"/>
      <c r="H201" s="2"/>
    </row>
    <row r="202" spans="7:8" x14ac:dyDescent="0.25">
      <c r="G202" s="3"/>
      <c r="H202" s="2"/>
    </row>
    <row r="203" spans="7:8" x14ac:dyDescent="0.25">
      <c r="G203" s="3"/>
      <c r="H203" s="2"/>
    </row>
    <row r="204" spans="7:8" x14ac:dyDescent="0.25">
      <c r="G204" s="3"/>
      <c r="H204" s="2"/>
    </row>
    <row r="205" spans="7:8" x14ac:dyDescent="0.25">
      <c r="G205" s="3"/>
      <c r="H205" s="2"/>
    </row>
    <row r="206" spans="7:8" x14ac:dyDescent="0.25">
      <c r="G206" s="3"/>
      <c r="H206" s="2"/>
    </row>
    <row r="207" spans="7:8" x14ac:dyDescent="0.25">
      <c r="G207" s="3"/>
      <c r="H207" s="2"/>
    </row>
    <row r="208" spans="7:8" x14ac:dyDescent="0.25">
      <c r="G208" s="3"/>
      <c r="H208" s="2"/>
    </row>
    <row r="209" spans="7:8" x14ac:dyDescent="0.25">
      <c r="G209" s="3"/>
      <c r="H209" s="2"/>
    </row>
    <row r="210" spans="7:8" x14ac:dyDescent="0.25">
      <c r="G210" s="3"/>
      <c r="H210" s="2"/>
    </row>
    <row r="211" spans="7:8" x14ac:dyDescent="0.25">
      <c r="G211" s="3"/>
      <c r="H211" s="2"/>
    </row>
    <row r="212" spans="7:8" x14ac:dyDescent="0.25">
      <c r="G212" s="3"/>
      <c r="H212" s="2"/>
    </row>
    <row r="213" spans="7:8" x14ac:dyDescent="0.25">
      <c r="G213" s="3"/>
      <c r="H213" s="2"/>
    </row>
    <row r="214" spans="7:8" x14ac:dyDescent="0.25">
      <c r="G214" s="3"/>
      <c r="H214" s="2"/>
    </row>
    <row r="215" spans="7:8" x14ac:dyDescent="0.25">
      <c r="G215" s="3"/>
      <c r="H215" s="2"/>
    </row>
    <row r="216" spans="7:8" x14ac:dyDescent="0.25">
      <c r="G216" s="3"/>
      <c r="H216" s="2"/>
    </row>
    <row r="217" spans="7:8" x14ac:dyDescent="0.25">
      <c r="G217" s="3"/>
      <c r="H217" s="2"/>
    </row>
    <row r="218" spans="7:8" x14ac:dyDescent="0.25">
      <c r="G218" s="3"/>
      <c r="H218" s="2"/>
    </row>
    <row r="219" spans="7:8" x14ac:dyDescent="0.25">
      <c r="G219" s="3"/>
      <c r="H219" s="2"/>
    </row>
    <row r="220" spans="7:8" x14ac:dyDescent="0.25">
      <c r="G220" s="3"/>
      <c r="H220" s="2"/>
    </row>
    <row r="221" spans="7:8" x14ac:dyDescent="0.25">
      <c r="G221" s="3"/>
      <c r="H221" s="2"/>
    </row>
    <row r="222" spans="7:8" x14ac:dyDescent="0.25">
      <c r="G222" s="3"/>
      <c r="H222" s="2"/>
    </row>
    <row r="223" spans="7:8" x14ac:dyDescent="0.25">
      <c r="G223" s="3"/>
      <c r="H223" s="2"/>
    </row>
    <row r="224" spans="7:8" x14ac:dyDescent="0.25">
      <c r="G224" s="3"/>
      <c r="H224" s="2"/>
    </row>
    <row r="225" spans="7:8" x14ac:dyDescent="0.25">
      <c r="G225" s="3"/>
      <c r="H225" s="2"/>
    </row>
    <row r="226" spans="7:8" x14ac:dyDescent="0.25">
      <c r="G226" s="3"/>
      <c r="H226" s="2"/>
    </row>
    <row r="227" spans="7:8" x14ac:dyDescent="0.25">
      <c r="G227" s="3"/>
      <c r="H227" s="2"/>
    </row>
    <row r="228" spans="7:8" x14ac:dyDescent="0.25">
      <c r="G228" s="3"/>
      <c r="H228" s="2"/>
    </row>
    <row r="229" spans="7:8" x14ac:dyDescent="0.25">
      <c r="G229" s="3"/>
      <c r="H229" s="2"/>
    </row>
    <row r="230" spans="7:8" x14ac:dyDescent="0.25">
      <c r="G230" s="3"/>
      <c r="H230" s="2"/>
    </row>
    <row r="231" spans="7:8" x14ac:dyDescent="0.25">
      <c r="G231" s="3"/>
      <c r="H231" s="2"/>
    </row>
    <row r="232" spans="7:8" x14ac:dyDescent="0.25">
      <c r="G232" s="3"/>
      <c r="H232" s="2"/>
    </row>
    <row r="233" spans="7:8" x14ac:dyDescent="0.25">
      <c r="G233" s="3"/>
      <c r="H233" s="2"/>
    </row>
    <row r="234" spans="7:8" x14ac:dyDescent="0.25">
      <c r="G234" s="3"/>
      <c r="H234" s="2"/>
    </row>
    <row r="235" spans="7:8" x14ac:dyDescent="0.25">
      <c r="G235" s="3"/>
      <c r="H235" s="2"/>
    </row>
    <row r="236" spans="7:8" x14ac:dyDescent="0.25">
      <c r="G236" s="3"/>
      <c r="H236" s="2"/>
    </row>
    <row r="237" spans="7:8" x14ac:dyDescent="0.25">
      <c r="G237" s="3"/>
      <c r="H237" s="2"/>
    </row>
    <row r="238" spans="7:8" x14ac:dyDescent="0.25">
      <c r="G238" s="3"/>
      <c r="H238" s="2"/>
    </row>
    <row r="239" spans="7:8" x14ac:dyDescent="0.25">
      <c r="G239" s="3"/>
      <c r="H239" s="2"/>
    </row>
    <row r="240" spans="7:8" x14ac:dyDescent="0.25">
      <c r="G240" s="3"/>
      <c r="H240" s="2"/>
    </row>
    <row r="241" spans="7:8" x14ac:dyDescent="0.25">
      <c r="G241" s="3"/>
      <c r="H241" s="2"/>
    </row>
    <row r="242" spans="7:8" x14ac:dyDescent="0.25">
      <c r="G242" s="3"/>
      <c r="H242" s="2"/>
    </row>
    <row r="243" spans="7:8" x14ac:dyDescent="0.25">
      <c r="G243" s="3"/>
      <c r="H243" s="2"/>
    </row>
    <row r="244" spans="7:8" x14ac:dyDescent="0.25">
      <c r="G244" s="3"/>
      <c r="H244" s="2"/>
    </row>
    <row r="245" spans="7:8" x14ac:dyDescent="0.25">
      <c r="G245" s="3"/>
      <c r="H245" s="2"/>
    </row>
    <row r="246" spans="7:8" x14ac:dyDescent="0.25">
      <c r="G246" s="3"/>
      <c r="H246" s="2"/>
    </row>
    <row r="247" spans="7:8" x14ac:dyDescent="0.25">
      <c r="G247" s="3"/>
      <c r="H247" s="2"/>
    </row>
    <row r="248" spans="7:8" x14ac:dyDescent="0.25">
      <c r="G248" s="3"/>
      <c r="H248" s="2"/>
    </row>
    <row r="249" spans="7:8" x14ac:dyDescent="0.25">
      <c r="G249" s="3"/>
      <c r="H249" s="2"/>
    </row>
    <row r="250" spans="7:8" x14ac:dyDescent="0.25">
      <c r="G250" s="3"/>
      <c r="H250" s="2"/>
    </row>
    <row r="251" spans="7:8" x14ac:dyDescent="0.25">
      <c r="G251" s="3"/>
      <c r="H251" s="2"/>
    </row>
    <row r="252" spans="7:8" x14ac:dyDescent="0.25">
      <c r="G252" s="3"/>
      <c r="H252" s="2"/>
    </row>
    <row r="253" spans="7:8" x14ac:dyDescent="0.25">
      <c r="G253" s="3"/>
      <c r="H253" s="2"/>
    </row>
    <row r="254" spans="7:8" x14ac:dyDescent="0.25">
      <c r="G254" s="3"/>
      <c r="H254" s="2"/>
    </row>
    <row r="255" spans="7:8" x14ac:dyDescent="0.25">
      <c r="G255" s="3"/>
      <c r="H255" s="2"/>
    </row>
    <row r="256" spans="7:8" x14ac:dyDescent="0.25">
      <c r="G256" s="3"/>
      <c r="H256" s="2"/>
    </row>
    <row r="257" spans="7:8" x14ac:dyDescent="0.25">
      <c r="G257" s="3"/>
      <c r="H257" s="2"/>
    </row>
    <row r="258" spans="7:8" x14ac:dyDescent="0.25">
      <c r="G258" s="3"/>
      <c r="H258" s="2"/>
    </row>
    <row r="259" spans="7:8" x14ac:dyDescent="0.25">
      <c r="G259" s="3"/>
      <c r="H259" s="2"/>
    </row>
    <row r="260" spans="7:8" x14ac:dyDescent="0.25">
      <c r="G260" s="3"/>
      <c r="H260" s="2"/>
    </row>
    <row r="261" spans="7:8" x14ac:dyDescent="0.25">
      <c r="G261" s="3"/>
      <c r="H261" s="2"/>
    </row>
    <row r="262" spans="7:8" x14ac:dyDescent="0.25">
      <c r="G262" s="3"/>
      <c r="H262" s="2"/>
    </row>
    <row r="263" spans="7:8" x14ac:dyDescent="0.25">
      <c r="G263" s="3"/>
      <c r="H263" s="2"/>
    </row>
    <row r="264" spans="7:8" x14ac:dyDescent="0.25">
      <c r="G264" s="3"/>
      <c r="H264" s="2"/>
    </row>
    <row r="265" spans="7:8" x14ac:dyDescent="0.25">
      <c r="G265" s="3"/>
      <c r="H265" s="2"/>
    </row>
    <row r="266" spans="7:8" x14ac:dyDescent="0.25">
      <c r="G266" s="3"/>
      <c r="H266" s="2"/>
    </row>
    <row r="267" spans="7:8" x14ac:dyDescent="0.25">
      <c r="G267" s="3"/>
      <c r="H267" s="2"/>
    </row>
    <row r="268" spans="7:8" x14ac:dyDescent="0.25">
      <c r="G268" s="3"/>
      <c r="H268" s="2"/>
    </row>
    <row r="269" spans="7:8" x14ac:dyDescent="0.25">
      <c r="G269" s="3"/>
      <c r="H269" s="2"/>
    </row>
    <row r="270" spans="7:8" x14ac:dyDescent="0.25">
      <c r="G270" s="3"/>
      <c r="H270" s="2"/>
    </row>
    <row r="271" spans="7:8" x14ac:dyDescent="0.25">
      <c r="G271" s="3"/>
      <c r="H271" s="2"/>
    </row>
    <row r="272" spans="7:8" x14ac:dyDescent="0.25">
      <c r="G272" s="3"/>
      <c r="H272" s="2"/>
    </row>
    <row r="273" spans="7:8" x14ac:dyDescent="0.25">
      <c r="G273" s="3"/>
      <c r="H273" s="2"/>
    </row>
    <row r="274" spans="7:8" x14ac:dyDescent="0.25">
      <c r="G274" s="3"/>
      <c r="H274" s="2"/>
    </row>
    <row r="275" spans="7:8" x14ac:dyDescent="0.25">
      <c r="G275" s="3"/>
      <c r="H275" s="2"/>
    </row>
    <row r="276" spans="7:8" x14ac:dyDescent="0.25">
      <c r="G276" s="3"/>
      <c r="H276" s="2"/>
    </row>
    <row r="277" spans="7:8" x14ac:dyDescent="0.25">
      <c r="G277" s="3"/>
      <c r="H277" s="2"/>
    </row>
    <row r="278" spans="7:8" x14ac:dyDescent="0.25">
      <c r="G278" s="3"/>
      <c r="H278" s="2"/>
    </row>
    <row r="279" spans="7:8" x14ac:dyDescent="0.25">
      <c r="G279" s="3"/>
      <c r="H279" s="2"/>
    </row>
    <row r="280" spans="7:8" x14ac:dyDescent="0.25">
      <c r="G280" s="3"/>
      <c r="H280" s="2"/>
    </row>
    <row r="281" spans="7:8" x14ac:dyDescent="0.25">
      <c r="G281" s="3"/>
      <c r="H281" s="2"/>
    </row>
    <row r="282" spans="7:8" x14ac:dyDescent="0.25">
      <c r="G282" s="3"/>
      <c r="H282" s="2"/>
    </row>
    <row r="283" spans="7:8" x14ac:dyDescent="0.25">
      <c r="G283" s="3"/>
      <c r="H283" s="2"/>
    </row>
    <row r="284" spans="7:8" x14ac:dyDescent="0.25">
      <c r="G284" s="3"/>
      <c r="H284" s="2"/>
    </row>
    <row r="285" spans="7:8" x14ac:dyDescent="0.25">
      <c r="G285" s="3"/>
      <c r="H285" s="2"/>
    </row>
    <row r="286" spans="7:8" x14ac:dyDescent="0.25">
      <c r="G286" s="3"/>
      <c r="H286" s="2"/>
    </row>
    <row r="287" spans="7:8" x14ac:dyDescent="0.25">
      <c r="G287" s="3"/>
      <c r="H287" s="2"/>
    </row>
    <row r="288" spans="7:8" x14ac:dyDescent="0.25">
      <c r="G288" s="3"/>
      <c r="H288" s="2"/>
    </row>
    <row r="289" spans="7:8" x14ac:dyDescent="0.25">
      <c r="G289" s="3"/>
      <c r="H289" s="2"/>
    </row>
    <row r="290" spans="7:8" x14ac:dyDescent="0.25">
      <c r="G290" s="3"/>
      <c r="H290" s="2"/>
    </row>
    <row r="291" spans="7:8" x14ac:dyDescent="0.25">
      <c r="G291" s="3"/>
      <c r="H291" s="2"/>
    </row>
    <row r="292" spans="7:8" x14ac:dyDescent="0.25">
      <c r="G292" s="3"/>
      <c r="H292" s="2"/>
    </row>
    <row r="293" spans="7:8" x14ac:dyDescent="0.25">
      <c r="G293" s="3"/>
      <c r="H293" s="2"/>
    </row>
    <row r="294" spans="7:8" x14ac:dyDescent="0.25">
      <c r="G294" s="3"/>
      <c r="H294" s="2"/>
    </row>
    <row r="295" spans="7:8" x14ac:dyDescent="0.25">
      <c r="G295" s="3"/>
      <c r="H295" s="2"/>
    </row>
    <row r="296" spans="7:8" x14ac:dyDescent="0.25">
      <c r="G296" s="3"/>
      <c r="H296" s="2"/>
    </row>
    <row r="297" spans="7:8" x14ac:dyDescent="0.25">
      <c r="G297" s="3"/>
      <c r="H297" s="2"/>
    </row>
    <row r="298" spans="7:8" x14ac:dyDescent="0.25">
      <c r="G298" s="3"/>
      <c r="H298" s="2"/>
    </row>
    <row r="299" spans="7:8" x14ac:dyDescent="0.25">
      <c r="G299" s="3"/>
      <c r="H299" s="2"/>
    </row>
    <row r="300" spans="7:8" x14ac:dyDescent="0.25">
      <c r="G300" s="3"/>
      <c r="H300" s="2"/>
    </row>
    <row r="301" spans="7:8" x14ac:dyDescent="0.25">
      <c r="G301" s="3"/>
      <c r="H301" s="2"/>
    </row>
    <row r="302" spans="7:8" x14ac:dyDescent="0.25">
      <c r="G302" s="3"/>
      <c r="H302" s="2"/>
    </row>
    <row r="303" spans="7:8" x14ac:dyDescent="0.25">
      <c r="G303" s="3"/>
      <c r="H303" s="2"/>
    </row>
    <row r="304" spans="7:8" x14ac:dyDescent="0.25">
      <c r="G304" s="3"/>
      <c r="H304" s="2"/>
    </row>
    <row r="305" spans="7:8" x14ac:dyDescent="0.25">
      <c r="G305" s="3"/>
      <c r="H305" s="2"/>
    </row>
    <row r="306" spans="7:8" x14ac:dyDescent="0.25">
      <c r="G306" s="3"/>
      <c r="H306" s="2"/>
    </row>
    <row r="307" spans="7:8" x14ac:dyDescent="0.25">
      <c r="G307" s="3"/>
      <c r="H307" s="2"/>
    </row>
    <row r="308" spans="7:8" x14ac:dyDescent="0.25">
      <c r="G308" s="3"/>
      <c r="H308" s="2"/>
    </row>
    <row r="309" spans="7:8" x14ac:dyDescent="0.25">
      <c r="G309" s="3"/>
      <c r="H309" s="2"/>
    </row>
    <row r="310" spans="7:8" x14ac:dyDescent="0.25">
      <c r="G310" s="3"/>
      <c r="H310" s="2"/>
    </row>
    <row r="311" spans="7:8" x14ac:dyDescent="0.25">
      <c r="G311" s="3"/>
      <c r="H311" s="2"/>
    </row>
    <row r="312" spans="7:8" x14ac:dyDescent="0.25">
      <c r="G312" s="3"/>
      <c r="H312" s="2"/>
    </row>
    <row r="313" spans="7:8" x14ac:dyDescent="0.25">
      <c r="G313" s="3"/>
      <c r="H313" s="2"/>
    </row>
    <row r="314" spans="7:8" x14ac:dyDescent="0.25">
      <c r="G314" s="3"/>
      <c r="H314" s="2"/>
    </row>
    <row r="315" spans="7:8" x14ac:dyDescent="0.25">
      <c r="G315" s="3"/>
      <c r="H315" s="2"/>
    </row>
    <row r="316" spans="7:8" x14ac:dyDescent="0.25">
      <c r="G316" s="3"/>
      <c r="H316" s="2"/>
    </row>
    <row r="317" spans="7:8" x14ac:dyDescent="0.25">
      <c r="G317" s="3"/>
      <c r="H317" s="2"/>
    </row>
    <row r="318" spans="7:8" x14ac:dyDescent="0.25">
      <c r="G318" s="3"/>
      <c r="H318" s="2"/>
    </row>
    <row r="319" spans="7:8" x14ac:dyDescent="0.25">
      <c r="G319" s="3"/>
      <c r="H319" s="2"/>
    </row>
    <row r="320" spans="7:8" x14ac:dyDescent="0.25">
      <c r="G320" s="3"/>
      <c r="H320" s="2"/>
    </row>
    <row r="321" spans="7:8" x14ac:dyDescent="0.25">
      <c r="G321" s="3"/>
      <c r="H321" s="2"/>
    </row>
    <row r="322" spans="7:8" x14ac:dyDescent="0.25">
      <c r="G322" s="3"/>
      <c r="H322" s="2"/>
    </row>
    <row r="323" spans="7:8" x14ac:dyDescent="0.25">
      <c r="G323" s="3"/>
      <c r="H323" s="2"/>
    </row>
    <row r="324" spans="7:8" x14ac:dyDescent="0.25">
      <c r="G324" s="3"/>
      <c r="H324" s="2"/>
    </row>
    <row r="325" spans="7:8" x14ac:dyDescent="0.25">
      <c r="G325" s="3"/>
      <c r="H325" s="2"/>
    </row>
    <row r="326" spans="7:8" x14ac:dyDescent="0.25">
      <c r="G326" s="3"/>
      <c r="H326" s="2"/>
    </row>
    <row r="327" spans="7:8" x14ac:dyDescent="0.25">
      <c r="G327" s="3"/>
      <c r="H327" s="2"/>
    </row>
    <row r="328" spans="7:8" x14ac:dyDescent="0.25">
      <c r="G328" s="3"/>
      <c r="H328" s="2"/>
    </row>
    <row r="329" spans="7:8" x14ac:dyDescent="0.25">
      <c r="G329" s="3"/>
      <c r="H329" s="2"/>
    </row>
    <row r="330" spans="7:8" x14ac:dyDescent="0.25">
      <c r="G330" s="3"/>
      <c r="H330" s="2"/>
    </row>
    <row r="331" spans="7:8" x14ac:dyDescent="0.25">
      <c r="G331" s="3"/>
      <c r="H331" s="2"/>
    </row>
    <row r="332" spans="7:8" x14ac:dyDescent="0.25">
      <c r="G332" s="3"/>
      <c r="H332" s="2"/>
    </row>
    <row r="333" spans="7:8" x14ac:dyDescent="0.25">
      <c r="G333" s="3"/>
      <c r="H333" s="2"/>
    </row>
    <row r="334" spans="7:8" x14ac:dyDescent="0.25">
      <c r="G334" s="3"/>
      <c r="H334" s="2"/>
    </row>
    <row r="335" spans="7:8" x14ac:dyDescent="0.25">
      <c r="G335" s="3"/>
      <c r="H335" s="2"/>
    </row>
    <row r="336" spans="7:8" x14ac:dyDescent="0.25">
      <c r="G336" s="3"/>
      <c r="H336" s="2"/>
    </row>
    <row r="337" spans="7:8" x14ac:dyDescent="0.25">
      <c r="G337" s="3"/>
      <c r="H337" s="2"/>
    </row>
    <row r="338" spans="7:8" x14ac:dyDescent="0.25">
      <c r="G338" s="3"/>
      <c r="H338" s="2"/>
    </row>
    <row r="339" spans="7:8" x14ac:dyDescent="0.25">
      <c r="G339" s="3"/>
      <c r="H339" s="2"/>
    </row>
    <row r="340" spans="7:8" x14ac:dyDescent="0.25">
      <c r="G340" s="3"/>
      <c r="H340" s="2"/>
    </row>
    <row r="341" spans="7:8" x14ac:dyDescent="0.25">
      <c r="G341" s="3"/>
      <c r="H341" s="2"/>
    </row>
    <row r="342" spans="7:8" x14ac:dyDescent="0.25">
      <c r="G342" s="3"/>
      <c r="H342" s="2"/>
    </row>
    <row r="343" spans="7:8" x14ac:dyDescent="0.25">
      <c r="G343" s="3"/>
      <c r="H343" s="2"/>
    </row>
    <row r="344" spans="7:8" x14ac:dyDescent="0.25">
      <c r="G344" s="3"/>
      <c r="H344" s="2"/>
    </row>
    <row r="345" spans="7:8" x14ac:dyDescent="0.25">
      <c r="G345" s="3"/>
      <c r="H345" s="2"/>
    </row>
    <row r="346" spans="7:8" x14ac:dyDescent="0.25">
      <c r="G346" s="3"/>
      <c r="H346" s="2"/>
    </row>
    <row r="347" spans="7:8" x14ac:dyDescent="0.25">
      <c r="G347" s="3"/>
      <c r="H347" s="2"/>
    </row>
    <row r="348" spans="7:8" x14ac:dyDescent="0.25">
      <c r="G348" s="3"/>
      <c r="H348" s="2"/>
    </row>
    <row r="349" spans="7:8" x14ac:dyDescent="0.25">
      <c r="G349" s="3"/>
      <c r="H349" s="2"/>
    </row>
    <row r="350" spans="7:8" x14ac:dyDescent="0.25">
      <c r="G350" s="3"/>
      <c r="H350" s="2"/>
    </row>
    <row r="351" spans="7:8" x14ac:dyDescent="0.25">
      <c r="G351" s="3"/>
      <c r="H351" s="2"/>
    </row>
    <row r="352" spans="7:8" x14ac:dyDescent="0.25">
      <c r="G352" s="3"/>
      <c r="H352" s="2"/>
    </row>
    <row r="353" spans="7:8" x14ac:dyDescent="0.25">
      <c r="G353" s="3"/>
      <c r="H353" s="2"/>
    </row>
    <row r="354" spans="7:8" x14ac:dyDescent="0.25">
      <c r="G354" s="3"/>
      <c r="H354" s="2"/>
    </row>
    <row r="355" spans="7:8" x14ac:dyDescent="0.25">
      <c r="G355" s="3"/>
      <c r="H355" s="2"/>
    </row>
    <row r="356" spans="7:8" x14ac:dyDescent="0.25">
      <c r="G356" s="3"/>
      <c r="H356" s="2"/>
    </row>
    <row r="357" spans="7:8" x14ac:dyDescent="0.25">
      <c r="G357" s="3"/>
      <c r="H357" s="2"/>
    </row>
    <row r="358" spans="7:8" x14ac:dyDescent="0.25">
      <c r="G358" s="3"/>
      <c r="H358" s="2"/>
    </row>
    <row r="359" spans="7:8" x14ac:dyDescent="0.25">
      <c r="G359" s="3"/>
      <c r="H359" s="2"/>
    </row>
    <row r="360" spans="7:8" x14ac:dyDescent="0.25">
      <c r="G360" s="3"/>
      <c r="H360" s="2"/>
    </row>
    <row r="361" spans="7:8" x14ac:dyDescent="0.25">
      <c r="G361" s="3"/>
      <c r="H361" s="2"/>
    </row>
    <row r="362" spans="7:8" x14ac:dyDescent="0.25">
      <c r="G362" s="3"/>
      <c r="H362" s="2"/>
    </row>
    <row r="363" spans="7:8" x14ac:dyDescent="0.25">
      <c r="G363" s="3"/>
      <c r="H363" s="2"/>
    </row>
    <row r="364" spans="7:8" x14ac:dyDescent="0.25">
      <c r="G364" s="3"/>
      <c r="H364" s="2"/>
    </row>
    <row r="365" spans="7:8" x14ac:dyDescent="0.25">
      <c r="G365" s="3"/>
      <c r="H365" s="2"/>
    </row>
    <row r="366" spans="7:8" x14ac:dyDescent="0.25">
      <c r="G366" s="3"/>
      <c r="H366" s="2"/>
    </row>
    <row r="367" spans="7:8" x14ac:dyDescent="0.25">
      <c r="G367" s="3"/>
      <c r="H367" s="2"/>
    </row>
    <row r="368" spans="7:8" x14ac:dyDescent="0.25">
      <c r="G368" s="3"/>
      <c r="H368" s="2"/>
    </row>
    <row r="369" spans="7:8" x14ac:dyDescent="0.25">
      <c r="G369" s="3"/>
      <c r="H369" s="2"/>
    </row>
    <row r="370" spans="7:8" x14ac:dyDescent="0.25">
      <c r="G370" s="3"/>
      <c r="H370" s="2"/>
    </row>
    <row r="371" spans="7:8" x14ac:dyDescent="0.25">
      <c r="G371" s="3"/>
      <c r="H371" s="2"/>
    </row>
    <row r="372" spans="7:8" x14ac:dyDescent="0.25">
      <c r="G372" s="3"/>
      <c r="H372" s="2"/>
    </row>
    <row r="373" spans="7:8" x14ac:dyDescent="0.25">
      <c r="G373" s="3"/>
      <c r="H373" s="2"/>
    </row>
    <row r="374" spans="7:8" x14ac:dyDescent="0.25">
      <c r="G374" s="3"/>
      <c r="H374" s="2"/>
    </row>
    <row r="375" spans="7:8" x14ac:dyDescent="0.25">
      <c r="G375" s="3"/>
      <c r="H375" s="2"/>
    </row>
    <row r="376" spans="7:8" x14ac:dyDescent="0.25">
      <c r="G376" s="3"/>
      <c r="H376" s="2"/>
    </row>
    <row r="377" spans="7:8" x14ac:dyDescent="0.25">
      <c r="G377" s="3"/>
      <c r="H377" s="2"/>
    </row>
    <row r="378" spans="7:8" x14ac:dyDescent="0.25">
      <c r="G378" s="3"/>
      <c r="H378" s="2"/>
    </row>
    <row r="379" spans="7:8" x14ac:dyDescent="0.25">
      <c r="G379" s="3"/>
      <c r="H379" s="2"/>
    </row>
    <row r="380" spans="7:8" x14ac:dyDescent="0.25">
      <c r="G380" s="3"/>
      <c r="H380" s="2"/>
    </row>
    <row r="381" spans="7:8" x14ac:dyDescent="0.25">
      <c r="G381" s="3"/>
      <c r="H381" s="2"/>
    </row>
    <row r="382" spans="7:8" x14ac:dyDescent="0.25">
      <c r="G382" s="3"/>
      <c r="H382" s="2"/>
    </row>
    <row r="383" spans="7:8" x14ac:dyDescent="0.25">
      <c r="G383" s="3"/>
      <c r="H383" s="2"/>
    </row>
    <row r="384" spans="7:8" x14ac:dyDescent="0.25">
      <c r="G384" s="3"/>
      <c r="H384" s="2"/>
    </row>
    <row r="385" spans="7:8" x14ac:dyDescent="0.25">
      <c r="G385" s="3"/>
      <c r="H385" s="2"/>
    </row>
  </sheetData>
  <autoFilter ref="A6:Z111">
    <filterColumn colId="8" showButton="0"/>
    <filterColumn colId="9" showButton="0"/>
    <filterColumn colId="10" showButton="0"/>
    <filterColumn colId="11" showButton="0"/>
    <filterColumn colId="12" showButton="0"/>
    <filterColumn colId="15" showButton="0"/>
    <filterColumn colId="16" showButton="0"/>
    <filterColumn colId="17" showButton="0"/>
    <filterColumn colId="18" showButton="0"/>
    <filterColumn colId="19" showButton="0"/>
    <filterColumn colId="23" showButton="0"/>
  </autoFilter>
  <sortState ref="A9:CA110">
    <sortCondition ref="E9:E110"/>
  </sortState>
  <mergeCells count="10">
    <mergeCell ref="A4:Z4"/>
    <mergeCell ref="P6:U6"/>
    <mergeCell ref="X6:Y6"/>
    <mergeCell ref="C6:C8"/>
    <mergeCell ref="K7:K8"/>
    <mergeCell ref="I7:J7"/>
    <mergeCell ref="L7:M7"/>
    <mergeCell ref="I6:N6"/>
    <mergeCell ref="X7:X8"/>
    <mergeCell ref="Y7:Y8"/>
  </mergeCells>
  <pageMargins left="0.56999999999999995" right="0" top="0.99" bottom="0.41" header="0.31496062992125984" footer="0.17"/>
  <pageSetup paperSize="5" scale="44" orientation="landscape" r:id="rId1"/>
  <rowBreaks count="3" manualBreakCount="3">
    <brk id="36" min="17" max="79" man="1"/>
    <brk id="61" min="17" max="79" man="1"/>
    <brk id="86" min="17" max="79" man="1"/>
  </rowBreaks>
  <colBreaks count="1" manualBreakCount="1">
    <brk id="26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"/>
  <sheetViews>
    <sheetView workbookViewId="0">
      <selection activeCell="J24" sqref="J24"/>
    </sheetView>
  </sheetViews>
  <sheetFormatPr baseColWidth="10" defaultRowHeight="15" x14ac:dyDescent="0.25"/>
  <sheetData>
    <row r="8" ht="15" customHeight="1" x14ac:dyDescent="0.25"/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Hojas de cálculo</vt:lpstr>
      </vt:variant>
      <vt:variant>
        <vt:i4>2</vt:i4>
      </vt:variant>
      <vt:variant>
        <vt:lpstr>Gráficos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Hoja2</vt:lpstr>
      <vt:lpstr>Gráfico1</vt:lpstr>
      <vt:lpstr>Hoja1!Área_de_impresión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Claribel Reinoso</dc:creator>
  <cp:lastModifiedBy>Franchesca Moreno</cp:lastModifiedBy>
  <cp:lastPrinted>2023-02-02T18:18:02Z</cp:lastPrinted>
  <dcterms:created xsi:type="dcterms:W3CDTF">2021-10-19T14:31:34Z</dcterms:created>
  <dcterms:modified xsi:type="dcterms:W3CDTF">2023-05-03T19:10:10Z</dcterms:modified>
</cp:coreProperties>
</file>