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arch01\Comun\11.OAI\RRHH\Nóminas 2022\Mayo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V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10" i="1"/>
  <c r="O10" i="1"/>
  <c r="Y10" i="1"/>
  <c r="H11" i="1"/>
  <c r="U11" i="1" s="1"/>
  <c r="V11" i="1" s="1"/>
  <c r="Y11" i="1" s="1"/>
  <c r="I11" i="1"/>
  <c r="J11" i="1"/>
  <c r="K11" i="1"/>
  <c r="L11" i="1"/>
  <c r="W11" i="1" s="1"/>
  <c r="M11" i="1"/>
  <c r="O11" i="1"/>
  <c r="G45" i="1"/>
  <c r="U10" i="1" l="1"/>
  <c r="I12" i="1" l="1"/>
  <c r="J12" i="1"/>
  <c r="K12" i="1"/>
  <c r="L12" i="1"/>
  <c r="M12" i="1"/>
  <c r="I13" i="1"/>
  <c r="J13" i="1"/>
  <c r="K13" i="1"/>
  <c r="L13" i="1"/>
  <c r="M13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0" i="1"/>
  <c r="J40" i="1"/>
  <c r="K40" i="1"/>
  <c r="L40" i="1"/>
  <c r="M40" i="1"/>
  <c r="I41" i="1"/>
  <c r="J41" i="1"/>
  <c r="K41" i="1"/>
  <c r="L41" i="1"/>
  <c r="M41" i="1"/>
  <c r="I42" i="1"/>
  <c r="J42" i="1"/>
  <c r="K42" i="1"/>
  <c r="L42" i="1"/>
  <c r="M42" i="1"/>
  <c r="I43" i="1"/>
  <c r="J43" i="1"/>
  <c r="K43" i="1"/>
  <c r="L43" i="1"/>
  <c r="M43" i="1"/>
  <c r="I44" i="1"/>
  <c r="J44" i="1"/>
  <c r="K44" i="1"/>
  <c r="L44" i="1"/>
  <c r="M44" i="1"/>
  <c r="M10" i="1"/>
  <c r="L10" i="1"/>
  <c r="K10" i="1"/>
  <c r="J10" i="1"/>
  <c r="I10" i="1"/>
  <c r="H10" i="1" l="1"/>
  <c r="W14" i="1" l="1"/>
  <c r="H14" i="1" l="1"/>
  <c r="U14" i="1" s="1"/>
  <c r="V14" i="1" s="1"/>
  <c r="Y14" i="1" s="1"/>
  <c r="O14" i="1"/>
  <c r="R45" i="1"/>
  <c r="N45" i="1" l="1"/>
  <c r="P45" i="1"/>
  <c r="Q45" i="1"/>
  <c r="S45" i="1"/>
  <c r="T45" i="1"/>
  <c r="H13" i="1" l="1"/>
  <c r="U13" i="1" s="1"/>
  <c r="K45" i="1" l="1"/>
  <c r="L45" i="1"/>
  <c r="I45" i="1"/>
  <c r="J45" i="1"/>
  <c r="M45" i="1"/>
  <c r="H31" i="1"/>
  <c r="U31" i="1" s="1"/>
  <c r="H42" i="1"/>
  <c r="U42" i="1" s="1"/>
  <c r="H24" i="1"/>
  <c r="U24" i="1" s="1"/>
  <c r="H21" i="1"/>
  <c r="U21" i="1" s="1"/>
  <c r="H40" i="1"/>
  <c r="U40" i="1" s="1"/>
  <c r="H23" i="1"/>
  <c r="U23" i="1" s="1"/>
  <c r="V23" i="1" s="1"/>
  <c r="H39" i="1"/>
  <c r="U39" i="1" s="1"/>
  <c r="H16" i="1"/>
  <c r="U16" i="1" s="1"/>
  <c r="H18" i="1"/>
  <c r="U18" i="1" s="1"/>
  <c r="H12" i="1"/>
  <c r="U12" i="1" s="1"/>
  <c r="H19" i="1"/>
  <c r="U19" i="1" s="1"/>
  <c r="H36" i="1"/>
  <c r="U36" i="1" s="1"/>
  <c r="H44" i="1"/>
  <c r="U44" i="1" s="1"/>
  <c r="H29" i="1"/>
  <c r="U29" i="1" s="1"/>
  <c r="H25" i="1"/>
  <c r="U25" i="1" s="1"/>
  <c r="H32" i="1"/>
  <c r="U32" i="1" s="1"/>
  <c r="H35" i="1"/>
  <c r="U35" i="1" s="1"/>
  <c r="H34" i="1"/>
  <c r="U34" i="1" s="1"/>
  <c r="H27" i="1"/>
  <c r="U27" i="1" s="1"/>
  <c r="H33" i="1"/>
  <c r="U33" i="1" s="1"/>
  <c r="H38" i="1"/>
  <c r="U38" i="1" s="1"/>
  <c r="H15" i="1"/>
  <c r="U15" i="1" s="1"/>
  <c r="H20" i="1"/>
  <c r="U20" i="1" s="1"/>
  <c r="H26" i="1"/>
  <c r="U26" i="1" s="1"/>
  <c r="H37" i="1"/>
  <c r="U37" i="1" s="1"/>
  <c r="H28" i="1"/>
  <c r="U28" i="1" s="1"/>
  <c r="H17" i="1"/>
  <c r="U17" i="1" s="1"/>
  <c r="H22" i="1"/>
  <c r="U22" i="1" s="1"/>
  <c r="H41" i="1"/>
  <c r="U41" i="1" s="1"/>
  <c r="W23" i="1"/>
  <c r="H43" i="1"/>
  <c r="U43" i="1" s="1"/>
  <c r="H30" i="1"/>
  <c r="O30" i="1"/>
  <c r="O23" i="1"/>
  <c r="W13" i="1"/>
  <c r="W33" i="1"/>
  <c r="W43" i="1"/>
  <c r="W16" i="1"/>
  <c r="W24" i="1"/>
  <c r="W12" i="1"/>
  <c r="W17" i="1"/>
  <c r="W15" i="1"/>
  <c r="W29" i="1"/>
  <c r="W19" i="1"/>
  <c r="W28" i="1"/>
  <c r="W27" i="1"/>
  <c r="W41" i="1"/>
  <c r="W22" i="1"/>
  <c r="W40" i="1"/>
  <c r="W42" i="1"/>
  <c r="W34" i="1"/>
  <c r="W25" i="1"/>
  <c r="W44" i="1"/>
  <c r="W36" i="1"/>
  <c r="W18" i="1"/>
  <c r="W37" i="1"/>
  <c r="W20" i="1"/>
  <c r="W38" i="1"/>
  <c r="W39" i="1"/>
  <c r="W21" i="1"/>
  <c r="W31" i="1"/>
  <c r="W26" i="1"/>
  <c r="W35" i="1"/>
  <c r="W32" i="1"/>
  <c r="W30" i="1"/>
  <c r="O32" i="1"/>
  <c r="O13" i="1"/>
  <c r="O33" i="1"/>
  <c r="O43" i="1"/>
  <c r="O16" i="1"/>
  <c r="O24" i="1"/>
  <c r="O12" i="1"/>
  <c r="O17" i="1"/>
  <c r="O15" i="1"/>
  <c r="O29" i="1"/>
  <c r="O19" i="1"/>
  <c r="O28" i="1"/>
  <c r="O27" i="1"/>
  <c r="O41" i="1"/>
  <c r="O22" i="1"/>
  <c r="O40" i="1"/>
  <c r="O42" i="1"/>
  <c r="O34" i="1"/>
  <c r="O25" i="1"/>
  <c r="O44" i="1"/>
  <c r="O36" i="1"/>
  <c r="O18" i="1"/>
  <c r="O37" i="1"/>
  <c r="O20" i="1"/>
  <c r="O38" i="1"/>
  <c r="O39" i="1"/>
  <c r="O21" i="1"/>
  <c r="O31" i="1"/>
  <c r="O26" i="1"/>
  <c r="O35" i="1"/>
  <c r="O45" i="1" l="1"/>
  <c r="W45" i="1"/>
  <c r="H45" i="1"/>
  <c r="U30" i="1"/>
  <c r="V30" i="1" s="1"/>
  <c r="Y30" i="1" s="1"/>
  <c r="Y23" i="1"/>
  <c r="U45" i="1" l="1"/>
  <c r="V43" i="1"/>
  <c r="Y43" i="1" s="1"/>
  <c r="V12" i="1"/>
  <c r="Y12" i="1" s="1"/>
  <c r="V17" i="1"/>
  <c r="Y17" i="1" s="1"/>
  <c r="V29" i="1"/>
  <c r="Y29" i="1" s="1"/>
  <c r="V19" i="1"/>
  <c r="Y19" i="1" s="1"/>
  <c r="V28" i="1"/>
  <c r="Y28" i="1" s="1"/>
  <c r="V27" i="1"/>
  <c r="Y27" i="1" s="1"/>
  <c r="V41" i="1"/>
  <c r="Y41" i="1" s="1"/>
  <c r="V22" i="1"/>
  <c r="Y22" i="1" s="1"/>
  <c r="V40" i="1"/>
  <c r="Y40" i="1" s="1"/>
  <c r="V42" i="1"/>
  <c r="Y42" i="1" s="1"/>
  <c r="V34" i="1"/>
  <c r="Y34" i="1" s="1"/>
  <c r="V25" i="1"/>
  <c r="Y25" i="1" s="1"/>
  <c r="V44" i="1"/>
  <c r="Y44" i="1" s="1"/>
  <c r="V36" i="1"/>
  <c r="Y36" i="1" s="1"/>
  <c r="V18" i="1"/>
  <c r="Y18" i="1" s="1"/>
  <c r="V37" i="1"/>
  <c r="Y37" i="1" s="1"/>
  <c r="V38" i="1"/>
  <c r="Y38" i="1" s="1"/>
  <c r="V39" i="1"/>
  <c r="Y39" i="1" s="1"/>
  <c r="V21" i="1"/>
  <c r="Y21" i="1" s="1"/>
  <c r="V31" i="1"/>
  <c r="Y31" i="1" s="1"/>
  <c r="V26" i="1"/>
  <c r="Y26" i="1" s="1"/>
  <c r="V33" i="1"/>
  <c r="Y33" i="1" s="1"/>
  <c r="V16" i="1"/>
  <c r="Y16" i="1" s="1"/>
  <c r="V24" i="1"/>
  <c r="Y24" i="1" s="1"/>
  <c r="V15" i="1"/>
  <c r="Y15" i="1" s="1"/>
  <c r="V20" i="1"/>
  <c r="Y20" i="1" s="1"/>
  <c r="V35" i="1"/>
  <c r="Y35" i="1" s="1"/>
  <c r="V32" i="1"/>
  <c r="Y32" i="1" s="1"/>
  <c r="V13" i="1" l="1"/>
  <c r="Y13" i="1" s="1"/>
  <c r="Y45" i="1" l="1"/>
  <c r="V45" i="1"/>
  <c r="X45" i="1" l="1"/>
</calcChain>
</file>

<file path=xl/sharedStrings.xml><?xml version="1.0" encoding="utf-8"?>
<sst xmlns="http://schemas.openxmlformats.org/spreadsheetml/2006/main" count="227" uniqueCount="117">
  <si>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</si>
  <si>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</si>
  <si>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</si>
  <si>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</si>
  <si>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</si>
  <si>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</si>
  <si>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</si>
  <si>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</si>
  <si>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</si>
  <si>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</si>
  <si>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</si>
  <si>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</si>
  <si>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</si>
  <si>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DIRECCION DE COMISIONES MEDICAS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</si>
  <si>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</si>
  <si>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</si>
  <si>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</si>
  <si>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</si>
  <si>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</si>
  <si>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</si>
  <si>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</si>
  <si>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TECNICO EN CONTABILIDAD</t>
  </si>
  <si>
    <t>ENC. DPTO. AUDITORIA FIN. OPERATIVA SDSS</t>
  </si>
  <si>
    <t>Cooperativa</t>
  </si>
  <si>
    <t>Almuerzo</t>
  </si>
  <si>
    <t>Seguro complementario</t>
  </si>
  <si>
    <t>Impuetos Sobre la Renta</t>
  </si>
  <si>
    <t>DIRECCION ADMINISTRATIVA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</si>
  <si>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</si>
  <si>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</si>
  <si>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</si>
  <si>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</si>
  <si>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</si>
  <si>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</si>
  <si>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>ANALISTA DEL SEGURO FAMILIAR DE SALUD</t>
  </si>
  <si>
    <t>ENC. DPTO. DE CALIDAD MEDICA</t>
  </si>
  <si>
    <t>SECCION DE REVISION Y ANALISIS</t>
  </si>
  <si>
    <t>ENC. DPTO. PROCESOS ADM. Y EVALUACION DE DISCAPACIDAD</t>
  </si>
  <si>
    <t>ENC. DE DIVISION DE SERVICIOS GENERALES</t>
  </si>
  <si>
    <t>ANALISTA DEL REGIMEN CONTRIBUTIVO SUBSIDIADO</t>
  </si>
  <si>
    <t>ENC. DPTO. DE FORMULACION PLANES Y PROYECTOS</t>
  </si>
  <si>
    <t>ANALISTA DEL SEG. FAMILIAR DE SALUD</t>
  </si>
  <si>
    <t>RELACIONADOR PUBLICO</t>
  </si>
  <si>
    <t>ANALISTA DE COMPRAS</t>
  </si>
  <si>
    <t>TÉCNICO ADMINISTRATIVO</t>
  </si>
  <si>
    <t>AUDITOR</t>
  </si>
  <si>
    <t>ENC. SECCION DE CONVENIO INTERNACIONAL</t>
  </si>
  <si>
    <t xml:space="preserve">AUDITOR </t>
  </si>
  <si>
    <t>ENC. SECCION DE PROTOCOLO</t>
  </si>
  <si>
    <t>ANALISTA FINANCIERO</t>
  </si>
  <si>
    <t>ANALISTA DE PRESUPUESTO</t>
  </si>
  <si>
    <t>ANALISTA SEG. FAMILIAR DE SALUD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</si>
  <si>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</si>
  <si>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</si>
  <si>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Responsables</t>
  </si>
  <si>
    <t>Claribel Reinoso</t>
  </si>
  <si>
    <t>Xiomara Caminero</t>
  </si>
  <si>
    <t>Directora de Recursos Humanos</t>
  </si>
  <si>
    <t xml:space="preserve">Seguro de Salud
(10.13%) </t>
  </si>
  <si>
    <t>ENC. DIVISION GOBERNACION DE LA TORRE</t>
  </si>
  <si>
    <t>Genero</t>
  </si>
  <si>
    <t>F</t>
  </si>
  <si>
    <t>M</t>
  </si>
  <si>
    <t>ENC. DIVISION DE COMPRAS Y CONTRATACIONES</t>
  </si>
  <si>
    <t>TÉCNICO EN COMUNICACIONES</t>
  </si>
  <si>
    <t>MARLENY, CIRIACO ABREU</t>
  </si>
  <si>
    <t>JUAN GABRIEL, DIAZ GONZALEZ</t>
  </si>
  <si>
    <t xml:space="preserve">GISSELL, CABRERA ALMANZAR </t>
  </si>
  <si>
    <t xml:space="preserve">DANIEL JAVIER, DE LA CRUZ </t>
  </si>
  <si>
    <t>MELISSA MARIE, PUJALS DE JESUS</t>
  </si>
  <si>
    <t>RICHARD TADEO, DOMINGUEZ MARTINEZ</t>
  </si>
  <si>
    <t>SANTOS, ROSARIO NUÑEZ</t>
  </si>
  <si>
    <t>FELIDIA, SOMON FULCAR</t>
  </si>
  <si>
    <t>JORGE LUIS, GARCIA SILVESTRE</t>
  </si>
  <si>
    <t>VIRGINIA MARIA, CHALAS PEREZ</t>
  </si>
  <si>
    <t>PENIEL, MENDEZ MARTE</t>
  </si>
  <si>
    <t>CLARA MARIA, VARGAS LUZON</t>
  </si>
  <si>
    <t>EUNICE ELIZABETH, FELIZ ORTIZ</t>
  </si>
  <si>
    <t xml:space="preserve">JESSICA AILSA DEL CARMEN, DIAZ MELGEN 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</si>
  <si>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</si>
  <si>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</si>
  <si>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</si>
  <si>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</si>
  <si>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</si>
  <si>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</si>
  <si>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</si>
  <si>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</si>
  <si>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</si>
  <si>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</si>
  <si>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</si>
  <si>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</si>
  <si>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</si>
  <si>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</si>
  <si>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FELIX ANTONIO, BATISTA TAVARES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</si>
  <si>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</si>
  <si>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</si>
  <si>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</si>
  <si>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</si>
  <si>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</si>
  <si>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</si>
  <si>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</si>
  <si>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</si>
  <si>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</si>
  <si>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</si>
  <si>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MANUEL AURELIO HERNANDEZ BURET</t>
  </si>
  <si>
    <t>Enc. División de Registro y Control de Nómina</t>
  </si>
  <si>
    <t>BRYAN JOSE, CEDEÑO HERNANDEZ</t>
  </si>
  <si>
    <t>EDUARDO FERNANDEZ</t>
  </si>
  <si>
    <t>DIRECTOR ADMINISTRATIVO</t>
  </si>
  <si>
    <t>TOMAS PEÑA</t>
  </si>
  <si>
    <t>DIRECTOR DE PLANIFICACION Y DESARROLL</t>
  </si>
  <si>
    <t>Total de Descuentos</t>
  </si>
  <si>
    <t>DIRECCION DE COMUNICACIONES</t>
  </si>
  <si>
    <t>DIRECCION FINANCIERA</t>
  </si>
  <si>
    <t>OFICINA ADMINISTRATIVA DEL CNSS</t>
  </si>
  <si>
    <t xml:space="preserve">ENC. DPTO. DE DESARROLLO INSTITUCIONAL Y CALIDAD EN LA GESTION </t>
  </si>
  <si>
    <t>ANALISTA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</si>
</sst>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0" fontId="5" fillId="0" borderId="0" xfId="0" applyFont="1" applyAlignment="1"/>
    <xf numFmtId="43" fontId="5" fillId="0" borderId="0" xfId="1" applyFont="1" applyAlignment="1"/>
    <xf numFmtId="43" fontId="0" fillId="0" borderId="0" xfId="1" applyFont="1" applyAlignment="1"/>
    <xf numFmtId="43" fontId="0" fillId="0" borderId="0" xfId="1" applyFont="1"/>
    <xf numFmtId="43" fontId="5" fillId="2" borderId="0" xfId="1" applyFont="1" applyFill="1"/>
    <xf numFmtId="43" fontId="5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0" xfId="0" applyFont="1" applyFill="1" applyBorder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Alignment="1"/>
    <xf numFmtId="43" fontId="5" fillId="2" borderId="0" xfId="1" applyFont="1" applyFill="1" applyAlignment="1">
      <alignment horizontal="left"/>
    </xf>
    <xf numFmtId="43" fontId="0" fillId="2" borderId="0" xfId="1" applyFont="1" applyFill="1" applyAlignment="1">
      <alignment horizontal="left"/>
    </xf>
    <xf numFmtId="43" fontId="5" fillId="2" borderId="0" xfId="1" applyFont="1" applyFill="1" applyAlignment="1"/>
    <xf numFmtId="43" fontId="0" fillId="2" borderId="0" xfId="1" applyFont="1" applyFill="1" applyAlignment="1"/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43" fontId="4" fillId="6" borderId="1" xfId="1" applyFont="1" applyFill="1" applyBorder="1" applyAlignment="1">
      <alignment vertical="center" wrapText="1" readingOrder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43" fontId="4" fillId="5" borderId="11" xfId="1" applyFont="1" applyFill="1" applyBorder="1" applyAlignment="1">
      <alignment horizontal="center" vertical="center" wrapText="1" readingOrder="1"/>
    </xf>
    <xf numFmtId="43" fontId="0" fillId="0" borderId="0" xfId="1" applyFont="1" applyBorder="1"/>
    <xf numFmtId="0" fontId="0" fillId="2" borderId="0" xfId="0" applyFill="1" applyBorder="1"/>
    <xf numFmtId="43" fontId="4" fillId="5" borderId="2" xfId="1" applyFont="1" applyFill="1" applyBorder="1" applyAlignment="1">
      <alignment horizontal="center" vertical="center" wrapText="1" readingOrder="1"/>
    </xf>
    <xf numFmtId="0" fontId="2" fillId="5" borderId="13" xfId="0" applyNumberFormat="1" applyFont="1" applyFill="1" applyBorder="1" applyAlignment="1">
      <alignment horizontal="center" vertical="center" wrapText="1" readingOrder="1"/>
    </xf>
    <xf numFmtId="0" fontId="2" fillId="6" borderId="14" xfId="0" applyNumberFormat="1" applyFont="1" applyFill="1" applyBorder="1" applyAlignment="1">
      <alignment horizontal="center" wrapText="1"/>
    </xf>
    <xf numFmtId="0" fontId="2" fillId="6" borderId="14" xfId="0" applyNumberFormat="1" applyFont="1" applyFill="1" applyBorder="1" applyAlignment="1">
      <alignment wrapText="1"/>
    </xf>
    <xf numFmtId="43" fontId="2" fillId="6" borderId="14" xfId="1" applyFont="1" applyFill="1" applyBorder="1" applyAlignment="1">
      <alignment vertical="center" readingOrder="1"/>
    </xf>
    <xf numFmtId="0" fontId="2" fillId="6" borderId="14" xfId="0" applyNumberFormat="1" applyFont="1" applyFill="1" applyBorder="1" applyAlignment="1">
      <alignment vertical="center" readingOrder="1"/>
    </xf>
    <xf numFmtId="43" fontId="3" fillId="4" borderId="17" xfId="1" applyFont="1" applyFill="1" applyBorder="1" applyAlignment="1">
      <alignment vertical="top" wrapText="1"/>
    </xf>
    <xf numFmtId="43" fontId="4" fillId="3" borderId="20" xfId="1" applyFont="1" applyFill="1" applyBorder="1" applyAlignment="1">
      <alignment vertical="center" wrapText="1" readingOrder="1"/>
    </xf>
    <xf numFmtId="0" fontId="4" fillId="5" borderId="21" xfId="0" applyNumberFormat="1" applyFont="1" applyFill="1" applyBorder="1" applyAlignment="1">
      <alignment horizontal="center" vertical="center" wrapText="1" readingOrder="1"/>
    </xf>
    <xf numFmtId="43" fontId="4" fillId="5" borderId="22" xfId="1" applyFont="1" applyFill="1" applyBorder="1" applyAlignment="1">
      <alignment horizontal="center" vertical="center" wrapText="1" readingOrder="1"/>
    </xf>
    <xf numFmtId="0" fontId="2" fillId="5" borderId="23" xfId="0" applyNumberFormat="1" applyFont="1" applyFill="1" applyBorder="1" applyAlignment="1">
      <alignment horizontal="center" vertical="center" wrapText="1" readingOrder="1"/>
    </xf>
    <xf numFmtId="0" fontId="2" fillId="6" borderId="24" xfId="0" applyNumberFormat="1" applyFont="1" applyFill="1" applyBorder="1" applyAlignment="1">
      <alignment horizontal="center" wrapText="1"/>
    </xf>
    <xf numFmtId="0" fontId="2" fillId="6" borderId="24" xfId="0" applyNumberFormat="1" applyFont="1" applyFill="1" applyBorder="1" applyAlignment="1">
      <alignment wrapText="1"/>
    </xf>
    <xf numFmtId="43" fontId="2" fillId="6" borderId="24" xfId="1" applyFont="1" applyFill="1" applyBorder="1" applyAlignment="1">
      <alignment vertical="center" wrapText="1" readingOrder="1"/>
    </xf>
    <xf numFmtId="0" fontId="2" fillId="6" borderId="25" xfId="0" applyNumberFormat="1" applyFont="1" applyFill="1" applyBorder="1" applyAlignment="1">
      <alignment vertical="center" wrapText="1" readingOrder="1"/>
    </xf>
    <xf numFmtId="0" fontId="4" fillId="6" borderId="26" xfId="0" applyNumberFormat="1" applyFont="1" applyFill="1" applyBorder="1" applyAlignment="1">
      <alignment vertical="center" wrapText="1" readingOrder="1"/>
    </xf>
    <xf numFmtId="0" fontId="4" fillId="6" borderId="25" xfId="0" applyNumberFormat="1" applyFont="1" applyFill="1" applyBorder="1" applyAlignment="1">
      <alignment vertical="center" wrapText="1" readingOrder="1"/>
    </xf>
    <xf numFmtId="0" fontId="4" fillId="6" borderId="24" xfId="0" applyNumberFormat="1" applyFont="1" applyFill="1" applyBorder="1" applyAlignment="1">
      <alignment vertical="center" wrapText="1" readingOrder="1"/>
    </xf>
    <xf numFmtId="43" fontId="4" fillId="5" borderId="28" xfId="1" applyFont="1" applyFill="1" applyBorder="1" applyAlignment="1">
      <alignment horizontal="center" vertical="center" wrapText="1" readingOrder="1"/>
    </xf>
    <xf numFmtId="43" fontId="2" fillId="5" borderId="24" xfId="1" applyFont="1" applyFill="1" applyBorder="1" applyAlignment="1">
      <alignment horizontal="center" vertical="center" wrapText="1" readingOrder="1"/>
    </xf>
    <xf numFmtId="43" fontId="2" fillId="5" borderId="27" xfId="1" applyFont="1" applyFill="1" applyBorder="1" applyAlignment="1">
      <alignment horizontal="center" vertical="center" wrapText="1" readingOrder="1"/>
    </xf>
    <xf numFmtId="43" fontId="2" fillId="5" borderId="25" xfId="1" applyFont="1" applyFill="1" applyBorder="1" applyAlignment="1">
      <alignment horizontal="center" vertical="center" wrapText="1" readingOrder="1"/>
    </xf>
    <xf numFmtId="43" fontId="2" fillId="5" borderId="26" xfId="1" applyFont="1" applyFill="1" applyBorder="1" applyAlignment="1">
      <alignment horizontal="center" vertical="center" wrapText="1" readingOrder="1"/>
    </xf>
    <xf numFmtId="43" fontId="2" fillId="5" borderId="30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43" fontId="4" fillId="5" borderId="26" xfId="1" applyFont="1" applyFill="1" applyBorder="1" applyAlignment="1">
      <alignment horizontal="center" vertical="center" wrapText="1" readingOrder="1"/>
    </xf>
    <xf numFmtId="43" fontId="4" fillId="5" borderId="12" xfId="1" applyFont="1" applyFill="1" applyBorder="1" applyAlignment="1">
      <alignment horizontal="center" vertical="center" wrapText="1" readingOrder="1"/>
    </xf>
    <xf numFmtId="43" fontId="4" fillId="5" borderId="29" xfId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6" borderId="14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16" xfId="1" applyFont="1" applyFill="1" applyBorder="1" applyAlignment="1">
      <alignment horizontal="center" vertical="center" wrapText="1" readingOrder="1"/>
    </xf>
    <xf numFmtId="43" fontId="4" fillId="3" borderId="19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7" xfId="0" applyNumberFormat="1" applyFont="1" applyFill="1" applyBorder="1" applyAlignment="1">
      <alignment horizontal="center" vertical="center" wrapText="1" readingOrder="1"/>
    </xf>
    <xf numFmtId="0" fontId="4" fillId="6" borderId="27" xfId="0" applyNumberFormat="1" applyFont="1" applyFill="1" applyBorder="1" applyAlignment="1">
      <alignment horizontal="center" vertical="center" wrapText="1" readingOrder="1"/>
    </xf>
    <xf numFmtId="0" fontId="4" fillId="6" borderId="2" xfId="0" applyNumberFormat="1" applyFont="1" applyFill="1" applyBorder="1" applyAlignment="1">
      <alignment horizontal="center" vertical="center" wrapText="1" readingOrder="1"/>
    </xf>
    <xf numFmtId="43" fontId="4" fillId="3" borderId="31" xfId="1" applyFont="1" applyFill="1" applyBorder="1" applyAlignment="1">
      <alignment horizontal="center" vertical="center" wrapText="1" readingOrder="1"/>
    </xf>
    <xf numFmtId="0" fontId="9" fillId="2" borderId="4" xfId="0" applyFont="1" applyFill="1" applyBorder="1"/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43" fontId="10" fillId="2" borderId="4" xfId="1" applyFont="1" applyFill="1" applyBorder="1" applyAlignment="1">
      <alignment vertical="center" wrapText="1"/>
    </xf>
    <xf numFmtId="43" fontId="9" fillId="2" borderId="0" xfId="0" applyNumberFormat="1" applyFont="1" applyFill="1" applyBorder="1"/>
    <xf numFmtId="0" fontId="9" fillId="2" borderId="0" xfId="0" applyFont="1" applyFill="1" applyBorder="1"/>
    <xf numFmtId="0" fontId="9" fillId="2" borderId="2" xfId="0" applyFont="1" applyFill="1" applyBorder="1"/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43" fontId="10" fillId="2" borderId="2" xfId="1" applyFont="1" applyFill="1" applyBorder="1" applyAlignment="1">
      <alignment vertical="center" wrapText="1"/>
    </xf>
    <xf numFmtId="43" fontId="10" fillId="2" borderId="2" xfId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43" fontId="11" fillId="2" borderId="4" xfId="1" applyFont="1" applyFill="1" applyBorder="1" applyAlignment="1">
      <alignment vertical="center" wrapText="1"/>
    </xf>
    <xf numFmtId="0" fontId="12" fillId="2" borderId="0" xfId="0" applyFont="1" applyFill="1" applyBorder="1"/>
    <xf numFmtId="0" fontId="12" fillId="2" borderId="2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174625</xdr:rowOff>
    </xdr:from>
    <xdr:to>
      <xdr:col>1</xdr:col>
      <xdr:colOff>1808977</xdr:colOff>
      <xdr:row>5</xdr:row>
      <xdr:rowOff>365125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55625" y="365125"/>
          <a:ext cx="1570852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A314"/>
  <sheetViews>
    <sheetView tabSelected="1" topLeftCell="C2" zoomScale="82" zoomScaleNormal="82" workbookViewId="0">
      <selection activeCell="V16" sqref="V16"/>
    </sheetView>
  </sheetViews>
  <sheetFormatPr baseColWidth="10" defaultRowHeight="15" x14ac:dyDescent="0.25"/>
  <cols>
    <col min="1" max="1" width="4.7109375" customWidth="1"/>
    <col min="2" max="2" width="29.5703125" customWidth="1"/>
    <col min="3" max="3" width="9.5703125" style="24" customWidth="1"/>
    <col min="4" max="4" width="29" customWidth="1"/>
    <col min="5" max="5" width="28.140625" customWidth="1"/>
    <col min="6" max="6" width="12.7109375" customWidth="1"/>
    <col min="7" max="7" width="15" style="10" customWidth="1"/>
    <col min="8" max="8" width="15" style="7" hidden="1" customWidth="1"/>
    <col min="9" max="13" width="15" style="10" customWidth="1"/>
    <col min="14" max="14" width="16.42578125" style="10" customWidth="1"/>
    <col min="15" max="15" width="16" style="10" hidden="1" customWidth="1"/>
    <col min="16" max="16" width="15" style="7" hidden="1" customWidth="1"/>
    <col min="17" max="17" width="15" style="19" hidden="1" customWidth="1"/>
    <col min="18" max="18" width="15" style="10" hidden="1" customWidth="1"/>
    <col min="19" max="19" width="15" style="7" hidden="1" customWidth="1"/>
    <col min="20" max="20" width="15" style="10" hidden="1" customWidth="1"/>
    <col min="21" max="21" width="14.7109375" style="10" customWidth="1"/>
    <col min="22" max="22" width="15.5703125" style="7" customWidth="1"/>
    <col min="23" max="23" width="14.85546875" style="7" customWidth="1"/>
    <col min="24" max="24" width="16.5703125" style="7" customWidth="1"/>
    <col min="25" max="25" width="14.7109375" style="7" customWidth="1"/>
    <col min="26" max="79" width="11.42578125" style="11"/>
  </cols>
  <sheetData>
    <row r="6" spans="1:79" ht="39.75" customHeight="1" thickBot="1" x14ac:dyDescent="0.3">
      <c r="A6" s="63" t="s">
        <v>103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</row>
    <row r="7" spans="1:79" s="1" customFormat="1" ht="15.75" customHeight="1" x14ac:dyDescent="0.25">
      <c r="A7" s="36" t="s">
        <v>0</v>
      </c>
      <c r="B7" s="37" t="s">
        <v>0</v>
      </c>
      <c r="C7" s="65" t="s">
        <v>60</v>
      </c>
      <c r="D7" s="37" t="s">
        <v>0</v>
      </c>
      <c r="E7" s="38" t="s">
        <v>0</v>
      </c>
      <c r="F7" s="37" t="s">
        <v>0</v>
      </c>
      <c r="G7" s="39" t="s">
        <v>0</v>
      </c>
      <c r="H7" s="40"/>
      <c r="I7" s="68" t="s">
        <v>1</v>
      </c>
      <c r="J7" s="69"/>
      <c r="K7" s="69"/>
      <c r="L7" s="69"/>
      <c r="M7" s="69"/>
      <c r="N7" s="69"/>
      <c r="O7" s="41"/>
      <c r="P7" s="68" t="s">
        <v>32</v>
      </c>
      <c r="Q7" s="69"/>
      <c r="R7" s="69"/>
      <c r="S7" s="69"/>
      <c r="T7" s="69"/>
      <c r="U7" s="69"/>
      <c r="V7" s="77"/>
      <c r="W7" s="70" t="s">
        <v>100</v>
      </c>
      <c r="X7" s="71"/>
      <c r="Y7" s="42"/>
    </row>
    <row r="8" spans="1:79" s="1" customFormat="1" ht="53.25" customHeight="1" x14ac:dyDescent="0.4">
      <c r="A8" s="43" t="s">
        <v>2</v>
      </c>
      <c r="B8" s="25" t="s">
        <v>3</v>
      </c>
      <c r="C8" s="66"/>
      <c r="D8" s="25" t="s">
        <v>4</v>
      </c>
      <c r="E8" s="26" t="s">
        <v>30</v>
      </c>
      <c r="F8" s="25" t="s">
        <v>5</v>
      </c>
      <c r="G8" s="27" t="s">
        <v>31</v>
      </c>
      <c r="H8" s="28" t="s">
        <v>95</v>
      </c>
      <c r="I8" s="72" t="s">
        <v>52</v>
      </c>
      <c r="J8" s="73"/>
      <c r="K8" s="74" t="s">
        <v>96</v>
      </c>
      <c r="L8" s="76" t="s">
        <v>58</v>
      </c>
      <c r="M8" s="76"/>
      <c r="N8" s="29" t="s">
        <v>97</v>
      </c>
      <c r="O8" s="30" t="s">
        <v>98</v>
      </c>
      <c r="P8" s="30" t="s">
        <v>29</v>
      </c>
      <c r="Q8" s="31" t="s">
        <v>23</v>
      </c>
      <c r="R8" s="31" t="s">
        <v>24</v>
      </c>
      <c r="S8" s="31" t="s">
        <v>25</v>
      </c>
      <c r="T8" s="31" t="s">
        <v>28</v>
      </c>
      <c r="U8" s="32" t="s">
        <v>26</v>
      </c>
      <c r="V8" s="35" t="s">
        <v>111</v>
      </c>
      <c r="W8" s="59" t="s">
        <v>6</v>
      </c>
      <c r="X8" s="61" t="s">
        <v>7</v>
      </c>
      <c r="Y8" s="44" t="s">
        <v>8</v>
      </c>
    </row>
    <row r="9" spans="1:79" s="1" customFormat="1" ht="35.25" customHeight="1" thickBot="1" x14ac:dyDescent="0.3">
      <c r="A9" s="45" t="s">
        <v>0</v>
      </c>
      <c r="B9" s="46" t="s">
        <v>0</v>
      </c>
      <c r="C9" s="67"/>
      <c r="D9" s="46" t="s">
        <v>0</v>
      </c>
      <c r="E9" s="47" t="s">
        <v>0</v>
      </c>
      <c r="F9" s="46" t="s">
        <v>0</v>
      </c>
      <c r="G9" s="48" t="s">
        <v>0</v>
      </c>
      <c r="H9" s="49"/>
      <c r="I9" s="50" t="s">
        <v>9</v>
      </c>
      <c r="J9" s="50" t="s">
        <v>99</v>
      </c>
      <c r="K9" s="75"/>
      <c r="L9" s="51" t="s">
        <v>10</v>
      </c>
      <c r="M9" s="52" t="s">
        <v>11</v>
      </c>
      <c r="N9" s="53">
        <v>1350.12</v>
      </c>
      <c r="O9" s="54" t="s">
        <v>0</v>
      </c>
      <c r="P9" s="54"/>
      <c r="Q9" s="53"/>
      <c r="R9" s="53"/>
      <c r="S9" s="55"/>
      <c r="T9" s="54"/>
      <c r="U9" s="56"/>
      <c r="V9" s="57" t="s">
        <v>0</v>
      </c>
      <c r="W9" s="60"/>
      <c r="X9" s="62"/>
      <c r="Y9" s="58" t="s">
        <v>0</v>
      </c>
    </row>
    <row r="10" spans="1:79" s="84" customFormat="1" ht="30" customHeight="1" x14ac:dyDescent="0.2">
      <c r="A10" s="78">
        <v>1</v>
      </c>
      <c r="B10" s="79" t="s">
        <v>107</v>
      </c>
      <c r="C10" s="80" t="s">
        <v>62</v>
      </c>
      <c r="D10" s="79" t="s">
        <v>17</v>
      </c>
      <c r="E10" s="79" t="s">
        <v>108</v>
      </c>
      <c r="F10" s="79" t="s">
        <v>102</v>
      </c>
      <c r="G10" s="81">
        <v>185000</v>
      </c>
      <c r="H10" s="81">
        <f>+G10-(I10+L10+N10)</f>
        <v>174948.1</v>
      </c>
      <c r="I10" s="81">
        <f>IF(G10&lt;=312000,G10*2.87%,9334.68)</f>
        <v>5309.5</v>
      </c>
      <c r="J10" s="81">
        <f>IF(G10&lt;=312000,G10*7.1%,23092.75)</f>
        <v>13134.999999999998</v>
      </c>
      <c r="K10" s="81">
        <f>IF(G10&lt;=62400,G10*1.1%,715.55)</f>
        <v>715.55</v>
      </c>
      <c r="L10" s="81">
        <f t="shared" ref="L10" si="0">IF(G10&lt;=156000,G10*3.04%,4742.4)</f>
        <v>4742.3999999999996</v>
      </c>
      <c r="M10" s="81">
        <f t="shared" ref="M10" si="1">IF(G10&lt;=156000,G10*7.09%,11060.4)</f>
        <v>11060.4</v>
      </c>
      <c r="N10" s="81"/>
      <c r="O10" s="81">
        <f>+I10+J10+K10+L10+M10+N10</f>
        <v>34962.85</v>
      </c>
      <c r="P10" s="81">
        <v>25</v>
      </c>
      <c r="Q10" s="81"/>
      <c r="R10" s="81"/>
      <c r="S10" s="81"/>
      <c r="T10" s="81">
        <v>0</v>
      </c>
      <c r="U10" s="81">
        <f>IF((H10*12)&gt;867123.01,(79776+(((H10*12)-867123.01)*0.25))/12,IF((H10*12)&gt;624329.01,(31216+(((H10*12)-624329.01)*0.2))/12,IF((H10*12)&gt;416220.01,(((H10*12)-416220.01)*0.15)/12,0)))</f>
        <v>32319.96229166667</v>
      </c>
      <c r="V10" s="81">
        <f>P10+Q10+R10+S10+T10+U10</f>
        <v>32344.96229166667</v>
      </c>
      <c r="W10" s="81">
        <f>+I10+L10+N10</f>
        <v>10051.9</v>
      </c>
      <c r="X10" s="81">
        <f>+J10+K10+M10</f>
        <v>24910.949999999997</v>
      </c>
      <c r="Y10" s="81">
        <f>+G10-(V10+W10)</f>
        <v>142603.13770833332</v>
      </c>
      <c r="Z10" s="82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</row>
    <row r="11" spans="1:79" s="84" customFormat="1" ht="30" customHeight="1" x14ac:dyDescent="0.2">
      <c r="A11" s="78">
        <v>2</v>
      </c>
      <c r="B11" s="79" t="s">
        <v>109</v>
      </c>
      <c r="C11" s="80" t="s">
        <v>62</v>
      </c>
      <c r="D11" s="85" t="s">
        <v>16</v>
      </c>
      <c r="E11" s="79" t="s">
        <v>110</v>
      </c>
      <c r="F11" s="79" t="s">
        <v>102</v>
      </c>
      <c r="G11" s="81">
        <v>150000</v>
      </c>
      <c r="H11" s="81">
        <f>+G11-(I11+L11+N11)</f>
        <v>141135</v>
      </c>
      <c r="I11" s="81">
        <f>IF(G11&lt;=312000,G11*2.87%,9334.68)</f>
        <v>4305</v>
      </c>
      <c r="J11" s="81">
        <f>IF(G11&lt;=312000,G11*7.1%,23092.75)</f>
        <v>10649.999999999998</v>
      </c>
      <c r="K11" s="81">
        <f>IF(G11&lt;=62400,G11*1.1%,715.55)</f>
        <v>715.55</v>
      </c>
      <c r="L11" s="81">
        <f t="shared" ref="L11" si="2">IF(G11&lt;=156000,G11*3.04%,4742.4)</f>
        <v>4560</v>
      </c>
      <c r="M11" s="81">
        <f t="shared" ref="M11" si="3">IF(G11&lt;=156000,G11*7.09%,11060.4)</f>
        <v>10635</v>
      </c>
      <c r="N11" s="81"/>
      <c r="O11" s="81">
        <f t="shared" ref="O11" si="4">+I11+J11+K11+L11+M11+N11</f>
        <v>30865.549999999996</v>
      </c>
      <c r="P11" s="81">
        <v>25</v>
      </c>
      <c r="Q11" s="81"/>
      <c r="R11" s="81"/>
      <c r="S11" s="81"/>
      <c r="T11" s="81">
        <v>0</v>
      </c>
      <c r="U11" s="81">
        <f>IF((H11*12)&gt;867123.01,(79776+(((H11*12)-867123.01)*0.25))/12,IF((H11*12)&gt;624329.01,(31216+(((H11*12)-624329.01)*0.2))/12,IF((H11*12)&gt;416220.01,(((H11*12)-416220.01)*0.15)/12,0)))</f>
        <v>23866.687291666665</v>
      </c>
      <c r="V11" s="81">
        <f>P11+Q11+R11+S11+T11+U11</f>
        <v>23891.687291666665</v>
      </c>
      <c r="W11" s="81">
        <f t="shared" ref="W11" si="5">+I11+L11+N11</f>
        <v>8865</v>
      </c>
      <c r="X11" s="81">
        <f t="shared" ref="X11:X44" si="6">+J11+K11+M11</f>
        <v>22000.549999999996</v>
      </c>
      <c r="Y11" s="81">
        <f t="shared" ref="Y11" si="7">+G11-(V11+W11)</f>
        <v>117243.31270833334</v>
      </c>
      <c r="Z11" s="82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</row>
    <row r="12" spans="1:79" s="84" customFormat="1" ht="30" customHeight="1" x14ac:dyDescent="0.2">
      <c r="A12" s="78">
        <v>3</v>
      </c>
      <c r="B12" s="85" t="s">
        <v>65</v>
      </c>
      <c r="C12" s="86" t="s">
        <v>61</v>
      </c>
      <c r="D12" s="85" t="s">
        <v>14</v>
      </c>
      <c r="E12" s="85" t="s">
        <v>22</v>
      </c>
      <c r="F12" s="79" t="s">
        <v>102</v>
      </c>
      <c r="G12" s="87">
        <v>120000</v>
      </c>
      <c r="H12" s="81">
        <f t="shared" ref="H12:H44" si="8">+G12-(I12+L12+N12)</f>
        <v>112908</v>
      </c>
      <c r="I12" s="81">
        <f t="shared" ref="I12:I44" si="9">IF(G12&lt;=312000,G12*2.87%,9334.68)</f>
        <v>3444</v>
      </c>
      <c r="J12" s="81">
        <f t="shared" ref="J12:J44" si="10">IF(G12&lt;=312000,G12*7.1%,23092.75)</f>
        <v>8520</v>
      </c>
      <c r="K12" s="81">
        <f t="shared" ref="K12:K44" si="11">IF(G12&lt;=62400,G12*1.1%,715.55)</f>
        <v>715.55</v>
      </c>
      <c r="L12" s="81">
        <f t="shared" ref="L12:L44" si="12">IF(G12&lt;=156000,G12*3.04%,4742.4)</f>
        <v>3648</v>
      </c>
      <c r="M12" s="81">
        <f t="shared" ref="M12:M44" si="13">IF(G12&lt;=156000,G12*7.09%,11060.4)</f>
        <v>8508</v>
      </c>
      <c r="N12" s="87">
        <v>0</v>
      </c>
      <c r="O12" s="87">
        <f t="shared" ref="O12:O44" si="14">+I12+J12+K12+L12+M12+N12</f>
        <v>24835.55</v>
      </c>
      <c r="P12" s="87">
        <v>25</v>
      </c>
      <c r="Q12" s="88"/>
      <c r="R12" s="87"/>
      <c r="S12" s="87"/>
      <c r="T12" s="81">
        <v>100</v>
      </c>
      <c r="U12" s="81">
        <f t="shared" ref="U12:U44" si="15">IF((H12*12)&gt;867123.01,(79776+(((H12*12)-867123.01)*0.25))/12,IF((H12*12)&gt;624329.01,(31216+(((H12*12)-624329.01)*0.2))/12,IF((H12*12)&gt;416220.01,(((H12*12)-416220.01)*0.15)/12,0)))</f>
        <v>16809.937291666665</v>
      </c>
      <c r="V12" s="87">
        <f t="shared" ref="V12:V44" si="16">P12+Q12+R12+S12+T12+U12</f>
        <v>16934.937291666665</v>
      </c>
      <c r="W12" s="87">
        <f t="shared" ref="W12:W44" si="17">+I12+L12+N12</f>
        <v>7092</v>
      </c>
      <c r="X12" s="81">
        <f t="shared" si="6"/>
        <v>17743.55</v>
      </c>
      <c r="Y12" s="81">
        <f t="shared" ref="Y12:Y44" si="18">+G12-(V12+W12)</f>
        <v>95973.062708333338</v>
      </c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</row>
    <row r="13" spans="1:79" s="84" customFormat="1" ht="30" customHeight="1" x14ac:dyDescent="0.2">
      <c r="A13" s="78">
        <v>4</v>
      </c>
      <c r="B13" s="85" t="s">
        <v>93</v>
      </c>
      <c r="C13" s="86" t="s">
        <v>62</v>
      </c>
      <c r="D13" s="85" t="s">
        <v>13</v>
      </c>
      <c r="E13" s="85" t="s">
        <v>35</v>
      </c>
      <c r="F13" s="79" t="s">
        <v>102</v>
      </c>
      <c r="G13" s="87">
        <v>55000</v>
      </c>
      <c r="H13" s="81">
        <f t="shared" si="8"/>
        <v>51749.5</v>
      </c>
      <c r="I13" s="81">
        <f t="shared" si="9"/>
        <v>1578.5</v>
      </c>
      <c r="J13" s="81">
        <f t="shared" si="10"/>
        <v>3904.9999999999995</v>
      </c>
      <c r="K13" s="81">
        <f t="shared" si="11"/>
        <v>605.00000000000011</v>
      </c>
      <c r="L13" s="81">
        <f t="shared" si="12"/>
        <v>1672</v>
      </c>
      <c r="M13" s="81">
        <f t="shared" si="13"/>
        <v>3899.5000000000005</v>
      </c>
      <c r="N13" s="87">
        <v>0</v>
      </c>
      <c r="O13" s="87">
        <f t="shared" si="14"/>
        <v>11660</v>
      </c>
      <c r="P13" s="87">
        <v>25</v>
      </c>
      <c r="Q13" s="87"/>
      <c r="R13" s="87"/>
      <c r="S13" s="87"/>
      <c r="T13" s="81">
        <v>100</v>
      </c>
      <c r="U13" s="81">
        <f t="shared" si="15"/>
        <v>2559.6748749999997</v>
      </c>
      <c r="V13" s="87">
        <f t="shared" si="16"/>
        <v>2684.6748749999997</v>
      </c>
      <c r="W13" s="87">
        <f t="shared" si="17"/>
        <v>3250.5</v>
      </c>
      <c r="X13" s="81">
        <f t="shared" si="6"/>
        <v>8409.5</v>
      </c>
      <c r="Y13" s="81">
        <f t="shared" si="18"/>
        <v>49064.825125000003</v>
      </c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</row>
    <row r="14" spans="1:79" s="84" customFormat="1" ht="39" customHeight="1" x14ac:dyDescent="0.2">
      <c r="A14" s="78">
        <v>5</v>
      </c>
      <c r="B14" s="85" t="s">
        <v>104</v>
      </c>
      <c r="C14" s="86" t="s">
        <v>62</v>
      </c>
      <c r="D14" s="85" t="s">
        <v>16</v>
      </c>
      <c r="E14" s="85" t="s">
        <v>115</v>
      </c>
      <c r="F14" s="79" t="s">
        <v>102</v>
      </c>
      <c r="G14" s="87">
        <v>110000</v>
      </c>
      <c r="H14" s="81">
        <f>+G14-(I14+L14+N14)</f>
        <v>103499</v>
      </c>
      <c r="I14" s="81">
        <f t="shared" si="9"/>
        <v>3157</v>
      </c>
      <c r="J14" s="81">
        <f t="shared" si="10"/>
        <v>7809.9999999999991</v>
      </c>
      <c r="K14" s="81">
        <f t="shared" si="11"/>
        <v>715.55</v>
      </c>
      <c r="L14" s="81">
        <f t="shared" si="12"/>
        <v>3344</v>
      </c>
      <c r="M14" s="81">
        <f t="shared" si="13"/>
        <v>7799.0000000000009</v>
      </c>
      <c r="N14" s="87">
        <v>0</v>
      </c>
      <c r="O14" s="87">
        <f>+I14+J14+K14+L14+M14+N14</f>
        <v>22825.55</v>
      </c>
      <c r="P14" s="87">
        <v>25</v>
      </c>
      <c r="Q14" s="87"/>
      <c r="R14" s="87">
        <v>980.01</v>
      </c>
      <c r="S14" s="87"/>
      <c r="T14" s="81">
        <v>100</v>
      </c>
      <c r="U14" s="81">
        <f>IF((H14*12)&gt;867123.01,(79776+(((H14*12)-867123.01)*0.25))/12,IF((H14*12)&gt;624329.01,(31216+(((H14*12)-624329.01)*0.2))/12,IF((H14*12)&gt;416220.01,(((H14*12)-416220.01)*0.15)/12,0)))</f>
        <v>14457.687291666667</v>
      </c>
      <c r="V14" s="87">
        <f>P14+Q14+R14+S14+T14+U14</f>
        <v>15562.697291666667</v>
      </c>
      <c r="W14" s="87">
        <f>+I14+L14+N14</f>
        <v>6501</v>
      </c>
      <c r="X14" s="81">
        <f t="shared" si="6"/>
        <v>16324.55</v>
      </c>
      <c r="Y14" s="81">
        <f>+G14-(V14+W14)</f>
        <v>87936.302708333329</v>
      </c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</row>
    <row r="15" spans="1:79" s="84" customFormat="1" ht="30" customHeight="1" x14ac:dyDescent="0.2">
      <c r="A15" s="78">
        <v>6</v>
      </c>
      <c r="B15" s="85" t="s">
        <v>66</v>
      </c>
      <c r="C15" s="86" t="s">
        <v>62</v>
      </c>
      <c r="D15" s="85" t="s">
        <v>16</v>
      </c>
      <c r="E15" s="85" t="s">
        <v>40</v>
      </c>
      <c r="F15" s="79" t="s">
        <v>102</v>
      </c>
      <c r="G15" s="87">
        <v>95000</v>
      </c>
      <c r="H15" s="81">
        <f t="shared" si="8"/>
        <v>89385.5</v>
      </c>
      <c r="I15" s="81">
        <f t="shared" si="9"/>
        <v>2726.5</v>
      </c>
      <c r="J15" s="81">
        <f t="shared" si="10"/>
        <v>6744.9999999999991</v>
      </c>
      <c r="K15" s="81">
        <f t="shared" si="11"/>
        <v>715.55</v>
      </c>
      <c r="L15" s="81">
        <f t="shared" si="12"/>
        <v>2888</v>
      </c>
      <c r="M15" s="81">
        <f t="shared" si="13"/>
        <v>6735.5</v>
      </c>
      <c r="N15" s="87">
        <v>0</v>
      </c>
      <c r="O15" s="87">
        <f t="shared" si="14"/>
        <v>19810.55</v>
      </c>
      <c r="P15" s="87">
        <v>25</v>
      </c>
      <c r="Q15" s="87"/>
      <c r="R15" s="87"/>
      <c r="S15" s="87"/>
      <c r="T15" s="81">
        <v>0</v>
      </c>
      <c r="U15" s="81">
        <f t="shared" si="15"/>
        <v>10929.312291666667</v>
      </c>
      <c r="V15" s="87">
        <f t="shared" si="16"/>
        <v>10954.312291666667</v>
      </c>
      <c r="W15" s="87">
        <f t="shared" si="17"/>
        <v>5614.5</v>
      </c>
      <c r="X15" s="81">
        <f t="shared" si="6"/>
        <v>14196.05</v>
      </c>
      <c r="Y15" s="81">
        <f t="shared" si="18"/>
        <v>78431.187708333338</v>
      </c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</row>
    <row r="16" spans="1:79" s="84" customFormat="1" ht="30" customHeight="1" x14ac:dyDescent="0.2">
      <c r="A16" s="78">
        <v>7</v>
      </c>
      <c r="B16" s="85" t="s">
        <v>67</v>
      </c>
      <c r="C16" s="86" t="s">
        <v>61</v>
      </c>
      <c r="D16" s="85" t="s">
        <v>13</v>
      </c>
      <c r="E16" s="85" t="s">
        <v>37</v>
      </c>
      <c r="F16" s="79" t="s">
        <v>102</v>
      </c>
      <c r="G16" s="87">
        <v>110000</v>
      </c>
      <c r="H16" s="81">
        <f t="shared" si="8"/>
        <v>103499</v>
      </c>
      <c r="I16" s="81">
        <f t="shared" si="9"/>
        <v>3157</v>
      </c>
      <c r="J16" s="81">
        <f t="shared" si="10"/>
        <v>7809.9999999999991</v>
      </c>
      <c r="K16" s="81">
        <f t="shared" si="11"/>
        <v>715.55</v>
      </c>
      <c r="L16" s="81">
        <f t="shared" si="12"/>
        <v>3344</v>
      </c>
      <c r="M16" s="81">
        <f t="shared" si="13"/>
        <v>7799.0000000000009</v>
      </c>
      <c r="N16" s="87">
        <v>0</v>
      </c>
      <c r="O16" s="87">
        <f t="shared" si="14"/>
        <v>22825.55</v>
      </c>
      <c r="P16" s="87">
        <v>25</v>
      </c>
      <c r="Q16" s="87"/>
      <c r="R16" s="87"/>
      <c r="S16" s="87"/>
      <c r="T16" s="81">
        <v>100</v>
      </c>
      <c r="U16" s="81">
        <f t="shared" si="15"/>
        <v>14457.687291666667</v>
      </c>
      <c r="V16" s="87">
        <f t="shared" si="16"/>
        <v>14582.687291666667</v>
      </c>
      <c r="W16" s="87">
        <f t="shared" si="17"/>
        <v>6501</v>
      </c>
      <c r="X16" s="81">
        <f t="shared" si="6"/>
        <v>16324.55</v>
      </c>
      <c r="Y16" s="81">
        <f t="shared" si="18"/>
        <v>88916.312708333338</v>
      </c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</row>
    <row r="17" spans="1:79" s="84" customFormat="1" ht="30" customHeight="1" x14ac:dyDescent="0.2">
      <c r="A17" s="78">
        <v>8</v>
      </c>
      <c r="B17" s="85" t="s">
        <v>68</v>
      </c>
      <c r="C17" s="86" t="s">
        <v>62</v>
      </c>
      <c r="D17" s="85" t="s">
        <v>17</v>
      </c>
      <c r="E17" s="85" t="s">
        <v>38</v>
      </c>
      <c r="F17" s="79" t="s">
        <v>102</v>
      </c>
      <c r="G17" s="87">
        <v>120000</v>
      </c>
      <c r="H17" s="81">
        <f t="shared" si="8"/>
        <v>112908</v>
      </c>
      <c r="I17" s="81">
        <f t="shared" si="9"/>
        <v>3444</v>
      </c>
      <c r="J17" s="81">
        <f t="shared" si="10"/>
        <v>8520</v>
      </c>
      <c r="K17" s="81">
        <f t="shared" si="11"/>
        <v>715.55</v>
      </c>
      <c r="L17" s="81">
        <f t="shared" si="12"/>
        <v>3648</v>
      </c>
      <c r="M17" s="81">
        <f t="shared" si="13"/>
        <v>8508</v>
      </c>
      <c r="N17" s="87">
        <v>0</v>
      </c>
      <c r="O17" s="87">
        <f t="shared" si="14"/>
        <v>24835.55</v>
      </c>
      <c r="P17" s="87">
        <v>25</v>
      </c>
      <c r="Q17" s="87"/>
      <c r="R17" s="87">
        <v>1260.01</v>
      </c>
      <c r="S17" s="87"/>
      <c r="T17" s="81">
        <v>100</v>
      </c>
      <c r="U17" s="81">
        <f t="shared" si="15"/>
        <v>16809.937291666665</v>
      </c>
      <c r="V17" s="87">
        <f t="shared" si="16"/>
        <v>18194.947291666664</v>
      </c>
      <c r="W17" s="87">
        <f t="shared" si="17"/>
        <v>7092</v>
      </c>
      <c r="X17" s="81">
        <f t="shared" si="6"/>
        <v>17743.55</v>
      </c>
      <c r="Y17" s="81">
        <f t="shared" si="18"/>
        <v>94713.052708333329</v>
      </c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</row>
    <row r="18" spans="1:79" s="94" customFormat="1" ht="30" customHeight="1" x14ac:dyDescent="0.2">
      <c r="A18" s="78">
        <v>9</v>
      </c>
      <c r="B18" s="89" t="s">
        <v>69</v>
      </c>
      <c r="C18" s="90" t="s">
        <v>61</v>
      </c>
      <c r="D18" s="89" t="s">
        <v>27</v>
      </c>
      <c r="E18" s="89" t="s">
        <v>63</v>
      </c>
      <c r="F18" s="79" t="s">
        <v>102</v>
      </c>
      <c r="G18" s="91">
        <v>95000</v>
      </c>
      <c r="H18" s="92">
        <f t="shared" si="8"/>
        <v>89385.5</v>
      </c>
      <c r="I18" s="81">
        <f t="shared" si="9"/>
        <v>2726.5</v>
      </c>
      <c r="J18" s="81">
        <f t="shared" si="10"/>
        <v>6744.9999999999991</v>
      </c>
      <c r="K18" s="81">
        <f t="shared" si="11"/>
        <v>715.55</v>
      </c>
      <c r="L18" s="81">
        <f t="shared" si="12"/>
        <v>2888</v>
      </c>
      <c r="M18" s="81">
        <f t="shared" si="13"/>
        <v>6735.5</v>
      </c>
      <c r="N18" s="91">
        <v>0</v>
      </c>
      <c r="O18" s="91">
        <f t="shared" si="14"/>
        <v>19810.55</v>
      </c>
      <c r="P18" s="91">
        <v>25</v>
      </c>
      <c r="Q18" s="91"/>
      <c r="R18" s="91"/>
      <c r="S18" s="91"/>
      <c r="T18" s="92">
        <v>100</v>
      </c>
      <c r="U18" s="92">
        <f t="shared" si="15"/>
        <v>10929.312291666667</v>
      </c>
      <c r="V18" s="91">
        <f t="shared" si="16"/>
        <v>11054.312291666667</v>
      </c>
      <c r="W18" s="91">
        <f t="shared" si="17"/>
        <v>5614.5</v>
      </c>
      <c r="X18" s="81">
        <f t="shared" si="6"/>
        <v>14196.05</v>
      </c>
      <c r="Y18" s="92">
        <f t="shared" si="18"/>
        <v>78331.187708333338</v>
      </c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</row>
    <row r="19" spans="1:79" s="84" customFormat="1" ht="30" customHeight="1" x14ac:dyDescent="0.2">
      <c r="A19" s="78">
        <v>10</v>
      </c>
      <c r="B19" s="85" t="s">
        <v>70</v>
      </c>
      <c r="C19" s="86" t="s">
        <v>62</v>
      </c>
      <c r="D19" s="85" t="s">
        <v>17</v>
      </c>
      <c r="E19" s="85" t="s">
        <v>59</v>
      </c>
      <c r="F19" s="79" t="s">
        <v>102</v>
      </c>
      <c r="G19" s="87">
        <v>85000</v>
      </c>
      <c r="H19" s="81">
        <f t="shared" si="8"/>
        <v>78626.38</v>
      </c>
      <c r="I19" s="81">
        <f t="shared" si="9"/>
        <v>2439.5</v>
      </c>
      <c r="J19" s="81">
        <f t="shared" si="10"/>
        <v>6034.9999999999991</v>
      </c>
      <c r="K19" s="81">
        <f t="shared" si="11"/>
        <v>715.55</v>
      </c>
      <c r="L19" s="81">
        <f t="shared" si="12"/>
        <v>2584</v>
      </c>
      <c r="M19" s="81">
        <f t="shared" si="13"/>
        <v>6026.5</v>
      </c>
      <c r="N19" s="87">
        <v>1350.12</v>
      </c>
      <c r="O19" s="87">
        <f t="shared" si="14"/>
        <v>19150.669999999998</v>
      </c>
      <c r="P19" s="87">
        <v>25</v>
      </c>
      <c r="Q19" s="87"/>
      <c r="R19" s="87"/>
      <c r="S19" s="87"/>
      <c r="T19" s="81">
        <v>0</v>
      </c>
      <c r="U19" s="81">
        <f t="shared" si="15"/>
        <v>8239.5322916666682</v>
      </c>
      <c r="V19" s="87">
        <f t="shared" si="16"/>
        <v>8264.5322916666682</v>
      </c>
      <c r="W19" s="87">
        <f t="shared" si="17"/>
        <v>6373.62</v>
      </c>
      <c r="X19" s="81">
        <f t="shared" si="6"/>
        <v>12777.05</v>
      </c>
      <c r="Y19" s="81">
        <f t="shared" si="18"/>
        <v>70361.847708333327</v>
      </c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1:79" s="84" customFormat="1" ht="30" customHeight="1" x14ac:dyDescent="0.2">
      <c r="A20" s="78">
        <v>11</v>
      </c>
      <c r="B20" s="85" t="s">
        <v>71</v>
      </c>
      <c r="C20" s="86" t="s">
        <v>62</v>
      </c>
      <c r="D20" s="85" t="s">
        <v>15</v>
      </c>
      <c r="E20" s="85" t="s">
        <v>46</v>
      </c>
      <c r="F20" s="79" t="s">
        <v>102</v>
      </c>
      <c r="G20" s="87">
        <v>65000</v>
      </c>
      <c r="H20" s="81">
        <f t="shared" si="8"/>
        <v>61158.5</v>
      </c>
      <c r="I20" s="81">
        <f t="shared" si="9"/>
        <v>1865.5</v>
      </c>
      <c r="J20" s="81">
        <f t="shared" si="10"/>
        <v>4615</v>
      </c>
      <c r="K20" s="81">
        <f t="shared" si="11"/>
        <v>715.55</v>
      </c>
      <c r="L20" s="81">
        <f t="shared" si="12"/>
        <v>1976</v>
      </c>
      <c r="M20" s="81">
        <f t="shared" si="13"/>
        <v>4608.5</v>
      </c>
      <c r="N20" s="87">
        <v>0</v>
      </c>
      <c r="O20" s="87">
        <f t="shared" si="14"/>
        <v>13780.55</v>
      </c>
      <c r="P20" s="87">
        <v>25</v>
      </c>
      <c r="Q20" s="87"/>
      <c r="R20" s="87"/>
      <c r="S20" s="87"/>
      <c r="T20" s="81">
        <v>100</v>
      </c>
      <c r="U20" s="81">
        <f t="shared" si="15"/>
        <v>4427.5498333333335</v>
      </c>
      <c r="V20" s="87">
        <f t="shared" si="16"/>
        <v>4552.5498333333335</v>
      </c>
      <c r="W20" s="87">
        <f t="shared" si="17"/>
        <v>3841.5</v>
      </c>
      <c r="X20" s="81">
        <f t="shared" si="6"/>
        <v>9939.0499999999993</v>
      </c>
      <c r="Y20" s="81">
        <f t="shared" si="18"/>
        <v>56605.950166666662</v>
      </c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</row>
    <row r="21" spans="1:79" s="84" customFormat="1" ht="30" customHeight="1" x14ac:dyDescent="0.2">
      <c r="A21" s="78">
        <v>12</v>
      </c>
      <c r="B21" s="85" t="s">
        <v>72</v>
      </c>
      <c r="C21" s="86" t="s">
        <v>61</v>
      </c>
      <c r="D21" s="85" t="s">
        <v>112</v>
      </c>
      <c r="E21" s="85" t="s">
        <v>48</v>
      </c>
      <c r="F21" s="79" t="s">
        <v>102</v>
      </c>
      <c r="G21" s="87">
        <v>80000</v>
      </c>
      <c r="H21" s="81">
        <f t="shared" si="8"/>
        <v>75272</v>
      </c>
      <c r="I21" s="81">
        <f t="shared" si="9"/>
        <v>2296</v>
      </c>
      <c r="J21" s="81">
        <f t="shared" si="10"/>
        <v>5679.9999999999991</v>
      </c>
      <c r="K21" s="81">
        <f t="shared" si="11"/>
        <v>715.55</v>
      </c>
      <c r="L21" s="81">
        <f t="shared" si="12"/>
        <v>2432</v>
      </c>
      <c r="M21" s="81">
        <f t="shared" si="13"/>
        <v>5672</v>
      </c>
      <c r="N21" s="87">
        <v>0</v>
      </c>
      <c r="O21" s="87">
        <f t="shared" si="14"/>
        <v>16795.55</v>
      </c>
      <c r="P21" s="87">
        <v>25</v>
      </c>
      <c r="Q21" s="87">
        <v>0</v>
      </c>
      <c r="R21" s="87"/>
      <c r="S21" s="87"/>
      <c r="T21" s="81">
        <v>100</v>
      </c>
      <c r="U21" s="81">
        <f t="shared" si="15"/>
        <v>7400.9372916666662</v>
      </c>
      <c r="V21" s="87">
        <f t="shared" si="16"/>
        <v>7525.9372916666662</v>
      </c>
      <c r="W21" s="87">
        <f t="shared" si="17"/>
        <v>4728</v>
      </c>
      <c r="X21" s="81">
        <f t="shared" si="6"/>
        <v>12067.55</v>
      </c>
      <c r="Y21" s="81">
        <f t="shared" si="18"/>
        <v>67746.062708333338</v>
      </c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</row>
    <row r="22" spans="1:79" s="84" customFormat="1" ht="29.25" customHeight="1" x14ac:dyDescent="0.2">
      <c r="A22" s="78">
        <v>13</v>
      </c>
      <c r="B22" s="85" t="s">
        <v>73</v>
      </c>
      <c r="C22" s="86" t="s">
        <v>62</v>
      </c>
      <c r="D22" s="85" t="s">
        <v>112</v>
      </c>
      <c r="E22" s="85" t="s">
        <v>42</v>
      </c>
      <c r="F22" s="79" t="s">
        <v>102</v>
      </c>
      <c r="G22" s="87">
        <v>45000</v>
      </c>
      <c r="H22" s="81">
        <f t="shared" si="8"/>
        <v>42340.5</v>
      </c>
      <c r="I22" s="81">
        <f t="shared" si="9"/>
        <v>1291.5</v>
      </c>
      <c r="J22" s="81">
        <f t="shared" si="10"/>
        <v>3194.9999999999995</v>
      </c>
      <c r="K22" s="81">
        <f t="shared" si="11"/>
        <v>495.00000000000006</v>
      </c>
      <c r="L22" s="81">
        <f t="shared" si="12"/>
        <v>1368</v>
      </c>
      <c r="M22" s="81">
        <f t="shared" si="13"/>
        <v>3190.5</v>
      </c>
      <c r="N22" s="87">
        <v>0</v>
      </c>
      <c r="O22" s="87">
        <f t="shared" si="14"/>
        <v>9540</v>
      </c>
      <c r="P22" s="87">
        <v>25</v>
      </c>
      <c r="Q22" s="87">
        <v>1000</v>
      </c>
      <c r="R22" s="87"/>
      <c r="S22" s="87"/>
      <c r="T22" s="81">
        <v>100</v>
      </c>
      <c r="U22" s="81">
        <f t="shared" si="15"/>
        <v>1148.3248749999998</v>
      </c>
      <c r="V22" s="87">
        <f t="shared" si="16"/>
        <v>2273.3248749999998</v>
      </c>
      <c r="W22" s="87">
        <f t="shared" si="17"/>
        <v>2659.5</v>
      </c>
      <c r="X22" s="81">
        <f t="shared" si="6"/>
        <v>6880.5</v>
      </c>
      <c r="Y22" s="81">
        <f t="shared" si="18"/>
        <v>40067.175125000002</v>
      </c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</row>
    <row r="23" spans="1:79" s="84" customFormat="1" ht="30" customHeight="1" x14ac:dyDescent="0.2">
      <c r="A23" s="78">
        <v>14</v>
      </c>
      <c r="B23" s="79" t="s">
        <v>106</v>
      </c>
      <c r="C23" s="80" t="s">
        <v>62</v>
      </c>
      <c r="D23" s="79" t="s">
        <v>16</v>
      </c>
      <c r="E23" s="79" t="s">
        <v>116</v>
      </c>
      <c r="F23" s="79" t="s">
        <v>102</v>
      </c>
      <c r="G23" s="81">
        <v>45000</v>
      </c>
      <c r="H23" s="81">
        <f t="shared" si="8"/>
        <v>42340.5</v>
      </c>
      <c r="I23" s="81">
        <f t="shared" si="9"/>
        <v>1291.5</v>
      </c>
      <c r="J23" s="81">
        <f t="shared" si="10"/>
        <v>3194.9999999999995</v>
      </c>
      <c r="K23" s="81">
        <f t="shared" si="11"/>
        <v>495.00000000000006</v>
      </c>
      <c r="L23" s="81">
        <f t="shared" si="12"/>
        <v>1368</v>
      </c>
      <c r="M23" s="81">
        <f t="shared" si="13"/>
        <v>3190.5</v>
      </c>
      <c r="N23" s="81"/>
      <c r="O23" s="81">
        <f t="shared" si="14"/>
        <v>9540</v>
      </c>
      <c r="P23" s="81">
        <v>25</v>
      </c>
      <c r="Q23" s="81"/>
      <c r="R23" s="81">
        <v>910.01</v>
      </c>
      <c r="S23" s="81"/>
      <c r="T23" s="81">
        <v>100</v>
      </c>
      <c r="U23" s="81">
        <f t="shared" si="15"/>
        <v>1148.3248749999998</v>
      </c>
      <c r="V23" s="81">
        <f t="shared" si="16"/>
        <v>2183.3348749999996</v>
      </c>
      <c r="W23" s="81">
        <f t="shared" si="17"/>
        <v>2659.5</v>
      </c>
      <c r="X23" s="81">
        <f t="shared" si="6"/>
        <v>6880.5</v>
      </c>
      <c r="Y23" s="81">
        <f t="shared" si="18"/>
        <v>40157.165125</v>
      </c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</row>
    <row r="24" spans="1:79" s="84" customFormat="1" ht="30" customHeight="1" x14ac:dyDescent="0.2">
      <c r="A24" s="78">
        <v>15</v>
      </c>
      <c r="B24" s="85" t="s">
        <v>74</v>
      </c>
      <c r="C24" s="86" t="s">
        <v>61</v>
      </c>
      <c r="D24" s="85" t="s">
        <v>14</v>
      </c>
      <c r="E24" s="85" t="s">
        <v>53</v>
      </c>
      <c r="F24" s="79" t="s">
        <v>102</v>
      </c>
      <c r="G24" s="87">
        <v>65000</v>
      </c>
      <c r="H24" s="81">
        <f t="shared" si="8"/>
        <v>61158.5</v>
      </c>
      <c r="I24" s="81">
        <f t="shared" si="9"/>
        <v>1865.5</v>
      </c>
      <c r="J24" s="81">
        <f t="shared" si="10"/>
        <v>4615</v>
      </c>
      <c r="K24" s="81">
        <f t="shared" si="11"/>
        <v>715.55</v>
      </c>
      <c r="L24" s="81">
        <f t="shared" si="12"/>
        <v>1976</v>
      </c>
      <c r="M24" s="81">
        <f t="shared" si="13"/>
        <v>4608.5</v>
      </c>
      <c r="N24" s="87">
        <v>0</v>
      </c>
      <c r="O24" s="87">
        <f t="shared" si="14"/>
        <v>13780.55</v>
      </c>
      <c r="P24" s="87">
        <v>25</v>
      </c>
      <c r="Q24" s="87"/>
      <c r="R24" s="87">
        <v>700.01</v>
      </c>
      <c r="S24" s="87">
        <v>3660</v>
      </c>
      <c r="T24" s="81">
        <v>0</v>
      </c>
      <c r="U24" s="81">
        <f t="shared" si="15"/>
        <v>4427.5498333333335</v>
      </c>
      <c r="V24" s="87">
        <f t="shared" si="16"/>
        <v>8812.5598333333328</v>
      </c>
      <c r="W24" s="87">
        <f t="shared" si="17"/>
        <v>3841.5</v>
      </c>
      <c r="X24" s="81">
        <f t="shared" si="6"/>
        <v>9939.0499999999993</v>
      </c>
      <c r="Y24" s="81">
        <f t="shared" si="18"/>
        <v>52345.940166666667</v>
      </c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</row>
    <row r="25" spans="1:79" s="84" customFormat="1" ht="30" customHeight="1" x14ac:dyDescent="0.2">
      <c r="A25" s="78">
        <v>16</v>
      </c>
      <c r="B25" s="85" t="s">
        <v>75</v>
      </c>
      <c r="C25" s="86" t="s">
        <v>62</v>
      </c>
      <c r="D25" s="85" t="s">
        <v>17</v>
      </c>
      <c r="E25" s="85" t="s">
        <v>43</v>
      </c>
      <c r="F25" s="79" t="s">
        <v>102</v>
      </c>
      <c r="G25" s="87">
        <v>50000</v>
      </c>
      <c r="H25" s="81">
        <f t="shared" si="8"/>
        <v>47045</v>
      </c>
      <c r="I25" s="81">
        <f t="shared" si="9"/>
        <v>1435</v>
      </c>
      <c r="J25" s="81">
        <f t="shared" si="10"/>
        <v>3549.9999999999995</v>
      </c>
      <c r="K25" s="81">
        <f t="shared" si="11"/>
        <v>550</v>
      </c>
      <c r="L25" s="81">
        <f t="shared" si="12"/>
        <v>1520</v>
      </c>
      <c r="M25" s="81">
        <f t="shared" si="13"/>
        <v>3545.0000000000005</v>
      </c>
      <c r="N25" s="87">
        <v>0</v>
      </c>
      <c r="O25" s="87">
        <f t="shared" si="14"/>
        <v>10600</v>
      </c>
      <c r="P25" s="87">
        <v>25</v>
      </c>
      <c r="Q25" s="87"/>
      <c r="R25" s="87">
        <v>1190.01</v>
      </c>
      <c r="S25" s="87"/>
      <c r="T25" s="81">
        <v>100</v>
      </c>
      <c r="U25" s="81">
        <f t="shared" si="15"/>
        <v>1853.9998749999997</v>
      </c>
      <c r="V25" s="87">
        <f t="shared" si="16"/>
        <v>3169.0098749999997</v>
      </c>
      <c r="W25" s="87">
        <f t="shared" si="17"/>
        <v>2955</v>
      </c>
      <c r="X25" s="81">
        <f t="shared" si="6"/>
        <v>7645</v>
      </c>
      <c r="Y25" s="81">
        <f t="shared" si="18"/>
        <v>43875.990124999997</v>
      </c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</row>
    <row r="26" spans="1:79" s="84" customFormat="1" ht="30" customHeight="1" x14ac:dyDescent="0.2">
      <c r="A26" s="78">
        <v>17</v>
      </c>
      <c r="B26" s="85" t="s">
        <v>76</v>
      </c>
      <c r="C26" s="86" t="s">
        <v>61</v>
      </c>
      <c r="D26" s="85" t="s">
        <v>13</v>
      </c>
      <c r="E26" s="85" t="s">
        <v>50</v>
      </c>
      <c r="F26" s="79" t="s">
        <v>102</v>
      </c>
      <c r="G26" s="87">
        <v>80000</v>
      </c>
      <c r="H26" s="81">
        <f t="shared" si="8"/>
        <v>75272</v>
      </c>
      <c r="I26" s="81">
        <f t="shared" si="9"/>
        <v>2296</v>
      </c>
      <c r="J26" s="81">
        <f t="shared" si="10"/>
        <v>5679.9999999999991</v>
      </c>
      <c r="K26" s="81">
        <f t="shared" si="11"/>
        <v>715.55</v>
      </c>
      <c r="L26" s="81">
        <f t="shared" si="12"/>
        <v>2432</v>
      </c>
      <c r="M26" s="81">
        <f t="shared" si="13"/>
        <v>5672</v>
      </c>
      <c r="N26" s="87">
        <v>0</v>
      </c>
      <c r="O26" s="87">
        <f t="shared" si="14"/>
        <v>16795.55</v>
      </c>
      <c r="P26" s="87">
        <v>25</v>
      </c>
      <c r="Q26" s="87">
        <v>8339.6</v>
      </c>
      <c r="R26" s="87">
        <v>1190.01</v>
      </c>
      <c r="S26" s="87"/>
      <c r="T26" s="81">
        <v>100</v>
      </c>
      <c r="U26" s="81">
        <f t="shared" si="15"/>
        <v>7400.9372916666662</v>
      </c>
      <c r="V26" s="87">
        <f t="shared" si="16"/>
        <v>17055.547291666666</v>
      </c>
      <c r="W26" s="87">
        <f t="shared" si="17"/>
        <v>4728</v>
      </c>
      <c r="X26" s="81">
        <f t="shared" si="6"/>
        <v>12067.55</v>
      </c>
      <c r="Y26" s="81">
        <f t="shared" si="18"/>
        <v>58216.452708333338</v>
      </c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</row>
    <row r="27" spans="1:79" s="84" customFormat="1" ht="30" customHeight="1" x14ac:dyDescent="0.2">
      <c r="A27" s="78">
        <v>18</v>
      </c>
      <c r="B27" s="85" t="s">
        <v>77</v>
      </c>
      <c r="C27" s="86" t="s">
        <v>61</v>
      </c>
      <c r="D27" s="85" t="s">
        <v>12</v>
      </c>
      <c r="E27" s="85" t="s">
        <v>18</v>
      </c>
      <c r="F27" s="79" t="s">
        <v>102</v>
      </c>
      <c r="G27" s="87">
        <v>50000</v>
      </c>
      <c r="H27" s="81">
        <f t="shared" si="8"/>
        <v>45694.879999999997</v>
      </c>
      <c r="I27" s="81">
        <f t="shared" si="9"/>
        <v>1435</v>
      </c>
      <c r="J27" s="81">
        <f t="shared" si="10"/>
        <v>3549.9999999999995</v>
      </c>
      <c r="K27" s="81">
        <f t="shared" si="11"/>
        <v>550</v>
      </c>
      <c r="L27" s="81">
        <f t="shared" si="12"/>
        <v>1520</v>
      </c>
      <c r="M27" s="81">
        <f t="shared" si="13"/>
        <v>3545.0000000000005</v>
      </c>
      <c r="N27" s="87">
        <v>1350.12</v>
      </c>
      <c r="O27" s="87">
        <f t="shared" si="14"/>
        <v>11950.119999999999</v>
      </c>
      <c r="P27" s="87">
        <v>25</v>
      </c>
      <c r="Q27" s="87"/>
      <c r="R27" s="87"/>
      <c r="S27" s="87"/>
      <c r="T27" s="81">
        <v>100</v>
      </c>
      <c r="U27" s="81">
        <f t="shared" si="15"/>
        <v>1651.4818749999993</v>
      </c>
      <c r="V27" s="87">
        <f t="shared" si="16"/>
        <v>1776.4818749999993</v>
      </c>
      <c r="W27" s="87">
        <f t="shared" si="17"/>
        <v>4305.12</v>
      </c>
      <c r="X27" s="81">
        <f t="shared" si="6"/>
        <v>7645</v>
      </c>
      <c r="Y27" s="81">
        <f t="shared" si="18"/>
        <v>43918.398125</v>
      </c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</row>
    <row r="28" spans="1:79" s="84" customFormat="1" ht="30" customHeight="1" x14ac:dyDescent="0.2">
      <c r="A28" s="78">
        <v>19</v>
      </c>
      <c r="B28" s="85" t="s">
        <v>101</v>
      </c>
      <c r="C28" s="86" t="s">
        <v>61</v>
      </c>
      <c r="D28" s="85" t="s">
        <v>13</v>
      </c>
      <c r="E28" s="85" t="s">
        <v>39</v>
      </c>
      <c r="F28" s="79" t="s">
        <v>102</v>
      </c>
      <c r="G28" s="87">
        <v>50000</v>
      </c>
      <c r="H28" s="81">
        <f t="shared" si="8"/>
        <v>47045</v>
      </c>
      <c r="I28" s="81">
        <f t="shared" si="9"/>
        <v>1435</v>
      </c>
      <c r="J28" s="81">
        <f t="shared" si="10"/>
        <v>3549.9999999999995</v>
      </c>
      <c r="K28" s="81">
        <f t="shared" si="11"/>
        <v>550</v>
      </c>
      <c r="L28" s="81">
        <f t="shared" si="12"/>
        <v>1520</v>
      </c>
      <c r="M28" s="81">
        <f t="shared" si="13"/>
        <v>3545.0000000000005</v>
      </c>
      <c r="N28" s="87">
        <v>0</v>
      </c>
      <c r="O28" s="87">
        <f t="shared" si="14"/>
        <v>10600</v>
      </c>
      <c r="P28" s="87">
        <v>25</v>
      </c>
      <c r="Q28" s="87"/>
      <c r="R28" s="87">
        <v>1260.01</v>
      </c>
      <c r="S28" s="87"/>
      <c r="T28" s="81">
        <v>100</v>
      </c>
      <c r="U28" s="81">
        <f t="shared" si="15"/>
        <v>1853.9998749999997</v>
      </c>
      <c r="V28" s="87">
        <f t="shared" si="16"/>
        <v>3239.0098749999997</v>
      </c>
      <c r="W28" s="87">
        <f t="shared" si="17"/>
        <v>2955</v>
      </c>
      <c r="X28" s="81">
        <f t="shared" si="6"/>
        <v>7645</v>
      </c>
      <c r="Y28" s="81">
        <f t="shared" si="18"/>
        <v>43805.990124999997</v>
      </c>
      <c r="Z28" s="82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</row>
    <row r="29" spans="1:79" s="84" customFormat="1" ht="30" customHeight="1" x14ac:dyDescent="0.2">
      <c r="A29" s="78">
        <v>20</v>
      </c>
      <c r="B29" s="85" t="s">
        <v>78</v>
      </c>
      <c r="C29" s="86" t="s">
        <v>61</v>
      </c>
      <c r="D29" s="85" t="s">
        <v>13</v>
      </c>
      <c r="E29" s="85" t="s">
        <v>41</v>
      </c>
      <c r="F29" s="79" t="s">
        <v>102</v>
      </c>
      <c r="G29" s="87">
        <v>90000</v>
      </c>
      <c r="H29" s="81">
        <f t="shared" si="8"/>
        <v>84681</v>
      </c>
      <c r="I29" s="81">
        <f t="shared" si="9"/>
        <v>2583</v>
      </c>
      <c r="J29" s="81">
        <f t="shared" si="10"/>
        <v>6389.9999999999991</v>
      </c>
      <c r="K29" s="81">
        <f t="shared" si="11"/>
        <v>715.55</v>
      </c>
      <c r="L29" s="81">
        <f t="shared" si="12"/>
        <v>2736</v>
      </c>
      <c r="M29" s="81">
        <f t="shared" si="13"/>
        <v>6381</v>
      </c>
      <c r="N29" s="87">
        <v>0</v>
      </c>
      <c r="O29" s="87">
        <f t="shared" si="14"/>
        <v>18805.55</v>
      </c>
      <c r="P29" s="87">
        <v>25</v>
      </c>
      <c r="Q29" s="87"/>
      <c r="R29" s="87"/>
      <c r="S29" s="87"/>
      <c r="T29" s="81">
        <v>100</v>
      </c>
      <c r="U29" s="81">
        <f t="shared" si="15"/>
        <v>9753.1872916666671</v>
      </c>
      <c r="V29" s="87">
        <f t="shared" si="16"/>
        <v>9878.1872916666671</v>
      </c>
      <c r="W29" s="87">
        <f t="shared" si="17"/>
        <v>5319</v>
      </c>
      <c r="X29" s="81">
        <f t="shared" si="6"/>
        <v>13486.55</v>
      </c>
      <c r="Y29" s="81">
        <f t="shared" si="18"/>
        <v>74802.812708333338</v>
      </c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</row>
    <row r="30" spans="1:79" s="84" customFormat="1" ht="30" customHeight="1" x14ac:dyDescent="0.2">
      <c r="A30" s="78">
        <v>21</v>
      </c>
      <c r="B30" s="85" t="s">
        <v>79</v>
      </c>
      <c r="C30" s="86" t="s">
        <v>61</v>
      </c>
      <c r="D30" s="85" t="s">
        <v>13</v>
      </c>
      <c r="E30" s="85" t="s">
        <v>34</v>
      </c>
      <c r="F30" s="79" t="s">
        <v>102</v>
      </c>
      <c r="G30" s="87">
        <v>60000</v>
      </c>
      <c r="H30" s="81">
        <f t="shared" si="8"/>
        <v>56454</v>
      </c>
      <c r="I30" s="81">
        <f t="shared" si="9"/>
        <v>1722</v>
      </c>
      <c r="J30" s="81">
        <f t="shared" si="10"/>
        <v>4260</v>
      </c>
      <c r="K30" s="81">
        <f t="shared" si="11"/>
        <v>660.00000000000011</v>
      </c>
      <c r="L30" s="81">
        <f t="shared" si="12"/>
        <v>1824</v>
      </c>
      <c r="M30" s="81">
        <f t="shared" si="13"/>
        <v>4254</v>
      </c>
      <c r="N30" s="87">
        <v>0</v>
      </c>
      <c r="O30" s="87">
        <f t="shared" si="14"/>
        <v>12720</v>
      </c>
      <c r="P30" s="87">
        <v>25</v>
      </c>
      <c r="Q30" s="87">
        <v>0</v>
      </c>
      <c r="R30" s="87"/>
      <c r="S30" s="87"/>
      <c r="T30" s="81">
        <v>100</v>
      </c>
      <c r="U30" s="81">
        <f t="shared" si="15"/>
        <v>3486.6498333333329</v>
      </c>
      <c r="V30" s="87">
        <f t="shared" si="16"/>
        <v>3611.6498333333329</v>
      </c>
      <c r="W30" s="87">
        <f t="shared" si="17"/>
        <v>3546</v>
      </c>
      <c r="X30" s="81">
        <f t="shared" si="6"/>
        <v>9174</v>
      </c>
      <c r="Y30" s="81">
        <f t="shared" si="18"/>
        <v>52842.350166666671</v>
      </c>
      <c r="Z30" s="82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</row>
    <row r="31" spans="1:79" s="84" customFormat="1" ht="30" customHeight="1" x14ac:dyDescent="0.2">
      <c r="A31" s="78">
        <v>22</v>
      </c>
      <c r="B31" s="85" t="s">
        <v>80</v>
      </c>
      <c r="C31" s="86" t="s">
        <v>61</v>
      </c>
      <c r="D31" s="85" t="s">
        <v>113</v>
      </c>
      <c r="E31" s="85" t="s">
        <v>49</v>
      </c>
      <c r="F31" s="79" t="s">
        <v>102</v>
      </c>
      <c r="G31" s="87">
        <v>65000</v>
      </c>
      <c r="H31" s="81">
        <f t="shared" si="8"/>
        <v>59808.38</v>
      </c>
      <c r="I31" s="81">
        <f t="shared" si="9"/>
        <v>1865.5</v>
      </c>
      <c r="J31" s="81">
        <f t="shared" si="10"/>
        <v>4615</v>
      </c>
      <c r="K31" s="81">
        <f t="shared" si="11"/>
        <v>715.55</v>
      </c>
      <c r="L31" s="81">
        <f t="shared" si="12"/>
        <v>1976</v>
      </c>
      <c r="M31" s="81">
        <f t="shared" si="13"/>
        <v>4608.5</v>
      </c>
      <c r="N31" s="87">
        <v>1350.12</v>
      </c>
      <c r="O31" s="87">
        <f t="shared" si="14"/>
        <v>15130.669999999998</v>
      </c>
      <c r="P31" s="87">
        <v>25</v>
      </c>
      <c r="Q31" s="87">
        <v>2000</v>
      </c>
      <c r="R31" s="87"/>
      <c r="S31" s="87"/>
      <c r="T31" s="81">
        <v>100</v>
      </c>
      <c r="U31" s="81">
        <f t="shared" si="15"/>
        <v>4157.5258333333322</v>
      </c>
      <c r="V31" s="87">
        <f t="shared" si="16"/>
        <v>6282.5258333333322</v>
      </c>
      <c r="W31" s="87">
        <f t="shared" si="17"/>
        <v>5191.62</v>
      </c>
      <c r="X31" s="81">
        <f t="shared" si="6"/>
        <v>9939.0499999999993</v>
      </c>
      <c r="Y31" s="81">
        <f t="shared" si="18"/>
        <v>53525.854166666672</v>
      </c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</row>
    <row r="32" spans="1:79" s="84" customFormat="1" ht="30" customHeight="1" x14ac:dyDescent="0.2">
      <c r="A32" s="78">
        <v>23</v>
      </c>
      <c r="B32" s="85" t="s">
        <v>81</v>
      </c>
      <c r="C32" s="86" t="s">
        <v>61</v>
      </c>
      <c r="D32" s="85" t="s">
        <v>14</v>
      </c>
      <c r="E32" s="85" t="s">
        <v>49</v>
      </c>
      <c r="F32" s="79" t="s">
        <v>102</v>
      </c>
      <c r="G32" s="87">
        <v>65000</v>
      </c>
      <c r="H32" s="81">
        <f t="shared" si="8"/>
        <v>61158.5</v>
      </c>
      <c r="I32" s="81">
        <f t="shared" si="9"/>
        <v>1865.5</v>
      </c>
      <c r="J32" s="81">
        <f t="shared" si="10"/>
        <v>4615</v>
      </c>
      <c r="K32" s="81">
        <f t="shared" si="11"/>
        <v>715.55</v>
      </c>
      <c r="L32" s="81">
        <f t="shared" si="12"/>
        <v>1976</v>
      </c>
      <c r="M32" s="81">
        <f t="shared" si="13"/>
        <v>4608.5</v>
      </c>
      <c r="N32" s="87">
        <v>0</v>
      </c>
      <c r="O32" s="87">
        <f t="shared" si="14"/>
        <v>13780.55</v>
      </c>
      <c r="P32" s="87">
        <v>25</v>
      </c>
      <c r="Q32" s="87"/>
      <c r="R32" s="87">
        <v>1260.01</v>
      </c>
      <c r="S32" s="87"/>
      <c r="T32" s="81">
        <v>100</v>
      </c>
      <c r="U32" s="81">
        <f t="shared" si="15"/>
        <v>4427.5498333333335</v>
      </c>
      <c r="V32" s="87">
        <f t="shared" si="16"/>
        <v>5812.5598333333337</v>
      </c>
      <c r="W32" s="87">
        <f t="shared" si="17"/>
        <v>3841.5</v>
      </c>
      <c r="X32" s="81">
        <f t="shared" si="6"/>
        <v>9939.0499999999993</v>
      </c>
      <c r="Y32" s="81">
        <f t="shared" si="18"/>
        <v>55345.940166666667</v>
      </c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</row>
    <row r="33" spans="1:79" s="84" customFormat="1" ht="30" customHeight="1" x14ac:dyDescent="0.2">
      <c r="A33" s="78">
        <v>24</v>
      </c>
      <c r="B33" s="85" t="s">
        <v>82</v>
      </c>
      <c r="C33" s="86" t="s">
        <v>62</v>
      </c>
      <c r="D33" s="85" t="s">
        <v>15</v>
      </c>
      <c r="E33" s="85" t="s">
        <v>20</v>
      </c>
      <c r="F33" s="79" t="s">
        <v>102</v>
      </c>
      <c r="G33" s="87">
        <v>90000</v>
      </c>
      <c r="H33" s="81">
        <f t="shared" si="8"/>
        <v>84681</v>
      </c>
      <c r="I33" s="81">
        <f t="shared" si="9"/>
        <v>2583</v>
      </c>
      <c r="J33" s="81">
        <f t="shared" si="10"/>
        <v>6389.9999999999991</v>
      </c>
      <c r="K33" s="81">
        <f t="shared" si="11"/>
        <v>715.55</v>
      </c>
      <c r="L33" s="81">
        <f t="shared" si="12"/>
        <v>2736</v>
      </c>
      <c r="M33" s="81">
        <f t="shared" si="13"/>
        <v>6381</v>
      </c>
      <c r="N33" s="87">
        <v>0</v>
      </c>
      <c r="O33" s="87">
        <f t="shared" si="14"/>
        <v>18805.55</v>
      </c>
      <c r="P33" s="87">
        <v>25</v>
      </c>
      <c r="Q33" s="87"/>
      <c r="R33" s="87"/>
      <c r="S33" s="87"/>
      <c r="T33" s="81">
        <v>100</v>
      </c>
      <c r="U33" s="81">
        <f t="shared" si="15"/>
        <v>9753.1872916666671</v>
      </c>
      <c r="V33" s="87">
        <f t="shared" si="16"/>
        <v>9878.1872916666671</v>
      </c>
      <c r="W33" s="87">
        <f t="shared" si="17"/>
        <v>5319</v>
      </c>
      <c r="X33" s="81">
        <f t="shared" si="6"/>
        <v>13486.55</v>
      </c>
      <c r="Y33" s="81">
        <f t="shared" si="18"/>
        <v>74802.812708333338</v>
      </c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</row>
    <row r="34" spans="1:79" s="84" customFormat="1" ht="30" customHeight="1" x14ac:dyDescent="0.2">
      <c r="A34" s="78">
        <v>25</v>
      </c>
      <c r="B34" s="85" t="s">
        <v>83</v>
      </c>
      <c r="C34" s="86" t="s">
        <v>62</v>
      </c>
      <c r="D34" s="85" t="s">
        <v>15</v>
      </c>
      <c r="E34" s="85" t="s">
        <v>20</v>
      </c>
      <c r="F34" s="79" t="s">
        <v>102</v>
      </c>
      <c r="G34" s="87">
        <v>90000</v>
      </c>
      <c r="H34" s="81">
        <f t="shared" si="8"/>
        <v>84681</v>
      </c>
      <c r="I34" s="81">
        <f t="shared" si="9"/>
        <v>2583</v>
      </c>
      <c r="J34" s="81">
        <f t="shared" si="10"/>
        <v>6389.9999999999991</v>
      </c>
      <c r="K34" s="81">
        <f t="shared" si="11"/>
        <v>715.55</v>
      </c>
      <c r="L34" s="81">
        <f t="shared" si="12"/>
        <v>2736</v>
      </c>
      <c r="M34" s="81">
        <f t="shared" si="13"/>
        <v>6381</v>
      </c>
      <c r="N34" s="87">
        <v>0</v>
      </c>
      <c r="O34" s="87">
        <f t="shared" si="14"/>
        <v>18805.55</v>
      </c>
      <c r="P34" s="87">
        <v>25</v>
      </c>
      <c r="Q34" s="87"/>
      <c r="R34" s="87"/>
      <c r="S34" s="87"/>
      <c r="T34" s="81">
        <v>100</v>
      </c>
      <c r="U34" s="81">
        <f t="shared" si="15"/>
        <v>9753.1872916666671</v>
      </c>
      <c r="V34" s="87">
        <f t="shared" si="16"/>
        <v>9878.1872916666671</v>
      </c>
      <c r="W34" s="87">
        <f t="shared" si="17"/>
        <v>5319</v>
      </c>
      <c r="X34" s="81">
        <f t="shared" si="6"/>
        <v>13486.55</v>
      </c>
      <c r="Y34" s="81">
        <f t="shared" si="18"/>
        <v>74802.812708333338</v>
      </c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</row>
    <row r="35" spans="1:79" s="84" customFormat="1" ht="30" customHeight="1" x14ac:dyDescent="0.2">
      <c r="A35" s="78">
        <v>26</v>
      </c>
      <c r="B35" s="85" t="s">
        <v>84</v>
      </c>
      <c r="C35" s="86" t="s">
        <v>61</v>
      </c>
      <c r="D35" s="85" t="s">
        <v>13</v>
      </c>
      <c r="E35" s="85" t="s">
        <v>51</v>
      </c>
      <c r="F35" s="79" t="s">
        <v>102</v>
      </c>
      <c r="G35" s="87">
        <v>50000</v>
      </c>
      <c r="H35" s="81">
        <f t="shared" si="8"/>
        <v>47045</v>
      </c>
      <c r="I35" s="81">
        <f t="shared" si="9"/>
        <v>1435</v>
      </c>
      <c r="J35" s="81">
        <f t="shared" si="10"/>
        <v>3549.9999999999995</v>
      </c>
      <c r="K35" s="81">
        <f t="shared" si="11"/>
        <v>550</v>
      </c>
      <c r="L35" s="81">
        <f t="shared" si="12"/>
        <v>1520</v>
      </c>
      <c r="M35" s="81">
        <f t="shared" si="13"/>
        <v>3545.0000000000005</v>
      </c>
      <c r="N35" s="87">
        <v>0</v>
      </c>
      <c r="O35" s="87">
        <f t="shared" si="14"/>
        <v>10600</v>
      </c>
      <c r="P35" s="87">
        <v>25</v>
      </c>
      <c r="Q35" s="87"/>
      <c r="R35" s="87">
        <v>420</v>
      </c>
      <c r="S35" s="87"/>
      <c r="T35" s="81">
        <v>100</v>
      </c>
      <c r="U35" s="81">
        <f t="shared" si="15"/>
        <v>1853.9998749999997</v>
      </c>
      <c r="V35" s="87">
        <f t="shared" si="16"/>
        <v>2398.9998749999995</v>
      </c>
      <c r="W35" s="87">
        <f t="shared" si="17"/>
        <v>2955</v>
      </c>
      <c r="X35" s="81">
        <f t="shared" si="6"/>
        <v>7645</v>
      </c>
      <c r="Y35" s="81">
        <f t="shared" si="18"/>
        <v>44646.000124999999</v>
      </c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</row>
    <row r="36" spans="1:79" s="84" customFormat="1" ht="30" customHeight="1" x14ac:dyDescent="0.2">
      <c r="A36" s="78">
        <v>27</v>
      </c>
      <c r="B36" s="85" t="s">
        <v>85</v>
      </c>
      <c r="C36" s="86" t="s">
        <v>62</v>
      </c>
      <c r="D36" s="85" t="s">
        <v>14</v>
      </c>
      <c r="E36" s="85" t="s">
        <v>45</v>
      </c>
      <c r="F36" s="79" t="s">
        <v>102</v>
      </c>
      <c r="G36" s="87">
        <v>45000</v>
      </c>
      <c r="H36" s="81">
        <f t="shared" si="8"/>
        <v>42340.5</v>
      </c>
      <c r="I36" s="81">
        <f t="shared" si="9"/>
        <v>1291.5</v>
      </c>
      <c r="J36" s="81">
        <f t="shared" si="10"/>
        <v>3194.9999999999995</v>
      </c>
      <c r="K36" s="81">
        <f t="shared" si="11"/>
        <v>495.00000000000006</v>
      </c>
      <c r="L36" s="81">
        <f t="shared" si="12"/>
        <v>1368</v>
      </c>
      <c r="M36" s="81">
        <f t="shared" si="13"/>
        <v>3190.5</v>
      </c>
      <c r="N36" s="87">
        <v>0</v>
      </c>
      <c r="O36" s="87">
        <f t="shared" si="14"/>
        <v>9540</v>
      </c>
      <c r="P36" s="87">
        <v>25</v>
      </c>
      <c r="Q36" s="87"/>
      <c r="R36" s="87"/>
      <c r="S36" s="87"/>
      <c r="T36" s="81">
        <v>100</v>
      </c>
      <c r="U36" s="81">
        <f t="shared" si="15"/>
        <v>1148.3248749999998</v>
      </c>
      <c r="V36" s="87">
        <f t="shared" si="16"/>
        <v>1273.3248749999998</v>
      </c>
      <c r="W36" s="87">
        <f t="shared" si="17"/>
        <v>2659.5</v>
      </c>
      <c r="X36" s="81">
        <f t="shared" si="6"/>
        <v>6880.5</v>
      </c>
      <c r="Y36" s="81">
        <f t="shared" si="18"/>
        <v>41067.175125000002</v>
      </c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</row>
    <row r="37" spans="1:79" s="84" customFormat="1" ht="30" customHeight="1" x14ac:dyDescent="0.2">
      <c r="A37" s="78">
        <v>28</v>
      </c>
      <c r="B37" s="85" t="s">
        <v>86</v>
      </c>
      <c r="C37" s="86" t="s">
        <v>62</v>
      </c>
      <c r="D37" s="85" t="s">
        <v>13</v>
      </c>
      <c r="E37" s="85" t="s">
        <v>45</v>
      </c>
      <c r="F37" s="79" t="s">
        <v>102</v>
      </c>
      <c r="G37" s="87">
        <v>70000</v>
      </c>
      <c r="H37" s="81">
        <f t="shared" si="8"/>
        <v>65863</v>
      </c>
      <c r="I37" s="81">
        <f t="shared" si="9"/>
        <v>2009</v>
      </c>
      <c r="J37" s="81">
        <f t="shared" si="10"/>
        <v>4970</v>
      </c>
      <c r="K37" s="81">
        <f t="shared" si="11"/>
        <v>715.55</v>
      </c>
      <c r="L37" s="81">
        <f t="shared" si="12"/>
        <v>2128</v>
      </c>
      <c r="M37" s="81">
        <f t="shared" si="13"/>
        <v>4963</v>
      </c>
      <c r="N37" s="87">
        <v>0</v>
      </c>
      <c r="O37" s="87">
        <f t="shared" si="14"/>
        <v>14785.55</v>
      </c>
      <c r="P37" s="87">
        <v>25</v>
      </c>
      <c r="Q37" s="87"/>
      <c r="R37" s="87">
        <v>980.01</v>
      </c>
      <c r="S37" s="87"/>
      <c r="T37" s="81">
        <v>100</v>
      </c>
      <c r="U37" s="81">
        <f t="shared" si="15"/>
        <v>5368.4498333333331</v>
      </c>
      <c r="V37" s="87">
        <f t="shared" si="16"/>
        <v>6473.4598333333333</v>
      </c>
      <c r="W37" s="87">
        <f t="shared" si="17"/>
        <v>4137</v>
      </c>
      <c r="X37" s="81">
        <f t="shared" si="6"/>
        <v>10648.55</v>
      </c>
      <c r="Y37" s="81">
        <f t="shared" si="18"/>
        <v>59389.540166666666</v>
      </c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</row>
    <row r="38" spans="1:79" s="84" customFormat="1" ht="30" customHeight="1" x14ac:dyDescent="0.2">
      <c r="A38" s="78">
        <v>29</v>
      </c>
      <c r="B38" s="85" t="s">
        <v>87</v>
      </c>
      <c r="C38" s="86" t="s">
        <v>62</v>
      </c>
      <c r="D38" s="85" t="s">
        <v>14</v>
      </c>
      <c r="E38" s="85" t="s">
        <v>47</v>
      </c>
      <c r="F38" s="79" t="s">
        <v>102</v>
      </c>
      <c r="G38" s="87">
        <v>45000</v>
      </c>
      <c r="H38" s="81">
        <f t="shared" si="8"/>
        <v>42340.5</v>
      </c>
      <c r="I38" s="81">
        <f t="shared" si="9"/>
        <v>1291.5</v>
      </c>
      <c r="J38" s="81">
        <f t="shared" si="10"/>
        <v>3194.9999999999995</v>
      </c>
      <c r="K38" s="81">
        <f t="shared" si="11"/>
        <v>495.00000000000006</v>
      </c>
      <c r="L38" s="81">
        <f t="shared" si="12"/>
        <v>1368</v>
      </c>
      <c r="M38" s="81">
        <f t="shared" si="13"/>
        <v>3190.5</v>
      </c>
      <c r="N38" s="87">
        <v>0</v>
      </c>
      <c r="O38" s="87">
        <f t="shared" si="14"/>
        <v>9540</v>
      </c>
      <c r="P38" s="87">
        <v>25</v>
      </c>
      <c r="Q38" s="87">
        <v>500</v>
      </c>
      <c r="R38" s="87"/>
      <c r="S38" s="87"/>
      <c r="T38" s="81">
        <v>100</v>
      </c>
      <c r="U38" s="81">
        <f t="shared" si="15"/>
        <v>1148.3248749999998</v>
      </c>
      <c r="V38" s="87">
        <f t="shared" si="16"/>
        <v>1773.3248749999998</v>
      </c>
      <c r="W38" s="87">
        <f t="shared" si="17"/>
        <v>2659.5</v>
      </c>
      <c r="X38" s="81">
        <f t="shared" si="6"/>
        <v>6880.5</v>
      </c>
      <c r="Y38" s="81">
        <f t="shared" si="18"/>
        <v>40567.175125000002</v>
      </c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</row>
    <row r="39" spans="1:79" s="84" customFormat="1" ht="30" customHeight="1" x14ac:dyDescent="0.2">
      <c r="A39" s="78">
        <v>30</v>
      </c>
      <c r="B39" s="85" t="s">
        <v>88</v>
      </c>
      <c r="C39" s="86" t="s">
        <v>62</v>
      </c>
      <c r="D39" s="85" t="s">
        <v>14</v>
      </c>
      <c r="E39" s="85" t="s">
        <v>47</v>
      </c>
      <c r="F39" s="79" t="s">
        <v>102</v>
      </c>
      <c r="G39" s="87">
        <v>45000</v>
      </c>
      <c r="H39" s="81">
        <f t="shared" si="8"/>
        <v>42340.5</v>
      </c>
      <c r="I39" s="81">
        <f t="shared" si="9"/>
        <v>1291.5</v>
      </c>
      <c r="J39" s="81">
        <f t="shared" si="10"/>
        <v>3194.9999999999995</v>
      </c>
      <c r="K39" s="81">
        <f t="shared" si="11"/>
        <v>495.00000000000006</v>
      </c>
      <c r="L39" s="81">
        <f t="shared" si="12"/>
        <v>1368</v>
      </c>
      <c r="M39" s="81">
        <f t="shared" si="13"/>
        <v>3190.5</v>
      </c>
      <c r="N39" s="87">
        <v>0</v>
      </c>
      <c r="O39" s="87">
        <f t="shared" si="14"/>
        <v>9540</v>
      </c>
      <c r="P39" s="87">
        <v>25</v>
      </c>
      <c r="Q39" s="87"/>
      <c r="R39" s="87">
        <v>770.01</v>
      </c>
      <c r="S39" s="87"/>
      <c r="T39" s="81">
        <v>100</v>
      </c>
      <c r="U39" s="81">
        <f t="shared" si="15"/>
        <v>1148.3248749999998</v>
      </c>
      <c r="V39" s="87">
        <f t="shared" si="16"/>
        <v>2043.3348749999998</v>
      </c>
      <c r="W39" s="87">
        <f t="shared" si="17"/>
        <v>2659.5</v>
      </c>
      <c r="X39" s="81">
        <f t="shared" si="6"/>
        <v>6880.5</v>
      </c>
      <c r="Y39" s="81">
        <f t="shared" si="18"/>
        <v>40297.165125</v>
      </c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</row>
    <row r="40" spans="1:79" s="84" customFormat="1" ht="30" customHeight="1" x14ac:dyDescent="0.2">
      <c r="A40" s="78">
        <v>31</v>
      </c>
      <c r="B40" s="85" t="s">
        <v>92</v>
      </c>
      <c r="C40" s="86" t="s">
        <v>61</v>
      </c>
      <c r="D40" s="85" t="s">
        <v>16</v>
      </c>
      <c r="E40" s="85" t="s">
        <v>19</v>
      </c>
      <c r="F40" s="79" t="s">
        <v>102</v>
      </c>
      <c r="G40" s="87">
        <v>150000</v>
      </c>
      <c r="H40" s="81">
        <f>+G40-(I40+L40+N40)</f>
        <v>141135</v>
      </c>
      <c r="I40" s="81">
        <f t="shared" si="9"/>
        <v>4305</v>
      </c>
      <c r="J40" s="81">
        <f t="shared" si="10"/>
        <v>10649.999999999998</v>
      </c>
      <c r="K40" s="81">
        <f t="shared" si="11"/>
        <v>715.55</v>
      </c>
      <c r="L40" s="81">
        <f t="shared" si="12"/>
        <v>4560</v>
      </c>
      <c r="M40" s="81">
        <f t="shared" si="13"/>
        <v>10635</v>
      </c>
      <c r="N40" s="87">
        <v>0</v>
      </c>
      <c r="O40" s="87">
        <f>+I40+J40+K40+L40+M40+N40</f>
        <v>30865.549999999996</v>
      </c>
      <c r="P40" s="87">
        <v>25</v>
      </c>
      <c r="Q40" s="87"/>
      <c r="R40" s="87"/>
      <c r="S40" s="87"/>
      <c r="T40" s="81">
        <v>100</v>
      </c>
      <c r="U40" s="81">
        <f>IF((H40*12)&gt;867123.01,(79776+(((H40*12)-867123.01)*0.25))/12,IF((H40*12)&gt;624329.01,(31216+(((H40*12)-624329.01)*0.2))/12,IF((H40*12)&gt;416220.01,(((H40*12)-416220.01)*0.15)/12,0)))</f>
        <v>23866.687291666665</v>
      </c>
      <c r="V40" s="87">
        <f>P40+Q40+R40+S40+T40+U40</f>
        <v>23991.687291666665</v>
      </c>
      <c r="W40" s="87">
        <f>+I40+L40+N40</f>
        <v>8865</v>
      </c>
      <c r="X40" s="81">
        <f t="shared" si="6"/>
        <v>22000.549999999996</v>
      </c>
      <c r="Y40" s="81">
        <f>+G40-(V40+W40)</f>
        <v>117143.31270833334</v>
      </c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</row>
    <row r="41" spans="1:79" s="84" customFormat="1" ht="30" customHeight="1" x14ac:dyDescent="0.2">
      <c r="A41" s="78">
        <v>32</v>
      </c>
      <c r="B41" s="85" t="s">
        <v>94</v>
      </c>
      <c r="C41" s="86" t="s">
        <v>61</v>
      </c>
      <c r="D41" s="85" t="s">
        <v>114</v>
      </c>
      <c r="E41" s="85" t="s">
        <v>44</v>
      </c>
      <c r="F41" s="79" t="s">
        <v>102</v>
      </c>
      <c r="G41" s="87">
        <v>48000</v>
      </c>
      <c r="H41" s="81">
        <f t="shared" si="8"/>
        <v>45163.199999999997</v>
      </c>
      <c r="I41" s="81">
        <f t="shared" si="9"/>
        <v>1377.6</v>
      </c>
      <c r="J41" s="81">
        <f t="shared" si="10"/>
        <v>3407.9999999999995</v>
      </c>
      <c r="K41" s="81">
        <f t="shared" si="11"/>
        <v>528</v>
      </c>
      <c r="L41" s="81">
        <f t="shared" si="12"/>
        <v>1459.2</v>
      </c>
      <c r="M41" s="81">
        <f t="shared" si="13"/>
        <v>3403.2000000000003</v>
      </c>
      <c r="N41" s="87">
        <v>0</v>
      </c>
      <c r="O41" s="87">
        <f t="shared" si="14"/>
        <v>10176</v>
      </c>
      <c r="P41" s="87">
        <v>25</v>
      </c>
      <c r="Q41" s="87"/>
      <c r="R41" s="87">
        <v>490.01</v>
      </c>
      <c r="S41" s="87"/>
      <c r="T41" s="81">
        <v>100</v>
      </c>
      <c r="U41" s="81">
        <f t="shared" si="15"/>
        <v>1571.7298749999989</v>
      </c>
      <c r="V41" s="87">
        <f t="shared" si="16"/>
        <v>2186.7398749999988</v>
      </c>
      <c r="W41" s="87">
        <f t="shared" si="17"/>
        <v>2836.8</v>
      </c>
      <c r="X41" s="81">
        <f t="shared" si="6"/>
        <v>7339.2</v>
      </c>
      <c r="Y41" s="81">
        <f t="shared" si="18"/>
        <v>42976.460124999998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</row>
    <row r="42" spans="1:79" s="84" customFormat="1" ht="30" customHeight="1" x14ac:dyDescent="0.2">
      <c r="A42" s="78">
        <v>33</v>
      </c>
      <c r="B42" s="85" t="s">
        <v>89</v>
      </c>
      <c r="C42" s="86" t="s">
        <v>61</v>
      </c>
      <c r="D42" s="85" t="s">
        <v>112</v>
      </c>
      <c r="E42" s="85" t="s">
        <v>64</v>
      </c>
      <c r="F42" s="79" t="s">
        <v>102</v>
      </c>
      <c r="G42" s="87">
        <v>48000</v>
      </c>
      <c r="H42" s="81">
        <f t="shared" si="8"/>
        <v>45163.199999999997</v>
      </c>
      <c r="I42" s="81">
        <f t="shared" si="9"/>
        <v>1377.6</v>
      </c>
      <c r="J42" s="81">
        <f t="shared" si="10"/>
        <v>3407.9999999999995</v>
      </c>
      <c r="K42" s="81">
        <f t="shared" si="11"/>
        <v>528</v>
      </c>
      <c r="L42" s="81">
        <f t="shared" si="12"/>
        <v>1459.2</v>
      </c>
      <c r="M42" s="81">
        <f t="shared" si="13"/>
        <v>3403.2000000000003</v>
      </c>
      <c r="N42" s="87">
        <v>0</v>
      </c>
      <c r="O42" s="87">
        <f t="shared" si="14"/>
        <v>10176</v>
      </c>
      <c r="P42" s="87">
        <v>25</v>
      </c>
      <c r="Q42" s="87">
        <v>1000</v>
      </c>
      <c r="R42" s="87"/>
      <c r="S42" s="87"/>
      <c r="T42" s="81">
        <v>100</v>
      </c>
      <c r="U42" s="81">
        <f t="shared" si="15"/>
        <v>1571.7298749999989</v>
      </c>
      <c r="V42" s="87">
        <f t="shared" si="16"/>
        <v>2696.7298749999991</v>
      </c>
      <c r="W42" s="87">
        <f t="shared" si="17"/>
        <v>2836.8</v>
      </c>
      <c r="X42" s="81">
        <f t="shared" si="6"/>
        <v>7339.2</v>
      </c>
      <c r="Y42" s="81">
        <f t="shared" si="18"/>
        <v>42466.470125</v>
      </c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</row>
    <row r="43" spans="1:79" s="84" customFormat="1" ht="30" customHeight="1" x14ac:dyDescent="0.2">
      <c r="A43" s="78">
        <v>34</v>
      </c>
      <c r="B43" s="85" t="s">
        <v>90</v>
      </c>
      <c r="C43" s="86" t="s">
        <v>61</v>
      </c>
      <c r="D43" s="85" t="s">
        <v>36</v>
      </c>
      <c r="E43" s="85" t="s">
        <v>21</v>
      </c>
      <c r="F43" s="79" t="s">
        <v>102</v>
      </c>
      <c r="G43" s="87">
        <v>32000</v>
      </c>
      <c r="H43" s="81">
        <f t="shared" si="8"/>
        <v>30108.799999999999</v>
      </c>
      <c r="I43" s="81">
        <f t="shared" si="9"/>
        <v>918.4</v>
      </c>
      <c r="J43" s="81">
        <f t="shared" si="10"/>
        <v>2272</v>
      </c>
      <c r="K43" s="81">
        <f t="shared" si="11"/>
        <v>352.00000000000006</v>
      </c>
      <c r="L43" s="81">
        <f t="shared" si="12"/>
        <v>972.8</v>
      </c>
      <c r="M43" s="81">
        <f t="shared" si="13"/>
        <v>2268.8000000000002</v>
      </c>
      <c r="N43" s="87">
        <v>0</v>
      </c>
      <c r="O43" s="87">
        <f t="shared" si="14"/>
        <v>6784</v>
      </c>
      <c r="P43" s="87">
        <v>25</v>
      </c>
      <c r="Q43" s="87">
        <v>500</v>
      </c>
      <c r="R43" s="87"/>
      <c r="S43" s="87"/>
      <c r="T43" s="81">
        <v>100</v>
      </c>
      <c r="U43" s="81">
        <f t="shared" si="15"/>
        <v>0</v>
      </c>
      <c r="V43" s="87">
        <f t="shared" si="16"/>
        <v>625</v>
      </c>
      <c r="W43" s="87">
        <f t="shared" si="17"/>
        <v>1891.1999999999998</v>
      </c>
      <c r="X43" s="81">
        <f t="shared" si="6"/>
        <v>4892.8</v>
      </c>
      <c r="Y43" s="81">
        <f t="shared" si="18"/>
        <v>29483.8</v>
      </c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</row>
    <row r="44" spans="1:79" s="84" customFormat="1" ht="30" customHeight="1" x14ac:dyDescent="0.2">
      <c r="A44" s="78">
        <v>35</v>
      </c>
      <c r="B44" s="85" t="s">
        <v>91</v>
      </c>
      <c r="C44" s="86" t="s">
        <v>62</v>
      </c>
      <c r="D44" s="85" t="s">
        <v>113</v>
      </c>
      <c r="E44" s="85" t="s">
        <v>21</v>
      </c>
      <c r="F44" s="79" t="s">
        <v>102</v>
      </c>
      <c r="G44" s="87">
        <v>32000</v>
      </c>
      <c r="H44" s="81">
        <f t="shared" si="8"/>
        <v>30108.799999999999</v>
      </c>
      <c r="I44" s="81">
        <f t="shared" si="9"/>
        <v>918.4</v>
      </c>
      <c r="J44" s="81">
        <f t="shared" si="10"/>
        <v>2272</v>
      </c>
      <c r="K44" s="81">
        <f t="shared" si="11"/>
        <v>352.00000000000006</v>
      </c>
      <c r="L44" s="81">
        <f t="shared" si="12"/>
        <v>972.8</v>
      </c>
      <c r="M44" s="81">
        <f t="shared" si="13"/>
        <v>2268.8000000000002</v>
      </c>
      <c r="N44" s="87">
        <v>0</v>
      </c>
      <c r="O44" s="87">
        <f t="shared" si="14"/>
        <v>6784</v>
      </c>
      <c r="P44" s="87">
        <v>25</v>
      </c>
      <c r="Q44" s="87">
        <v>1000</v>
      </c>
      <c r="R44" s="87">
        <v>210</v>
      </c>
      <c r="S44" s="87"/>
      <c r="T44" s="81">
        <v>100</v>
      </c>
      <c r="U44" s="81">
        <f t="shared" si="15"/>
        <v>0</v>
      </c>
      <c r="V44" s="87">
        <f t="shared" si="16"/>
        <v>1335</v>
      </c>
      <c r="W44" s="87">
        <f t="shared" si="17"/>
        <v>1891.1999999999998</v>
      </c>
      <c r="X44" s="81">
        <f t="shared" si="6"/>
        <v>4892.8</v>
      </c>
      <c r="Y44" s="81">
        <f t="shared" si="18"/>
        <v>28773.8</v>
      </c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</row>
    <row r="45" spans="1:79" s="14" customFormat="1" ht="30" customHeight="1" x14ac:dyDescent="0.2">
      <c r="B45" s="15" t="s">
        <v>33</v>
      </c>
      <c r="C45" s="22"/>
      <c r="D45" s="15"/>
      <c r="E45" s="16"/>
      <c r="F45" s="15"/>
      <c r="G45" s="17">
        <f t="shared" ref="G45:Y45" si="19">SUM(G10:G44)</f>
        <v>2680000</v>
      </c>
      <c r="H45" s="17">
        <f t="shared" si="19"/>
        <v>2518443.2399999998</v>
      </c>
      <c r="I45" s="17">
        <f t="shared" si="19"/>
        <v>76916</v>
      </c>
      <c r="J45" s="17">
        <f t="shared" si="19"/>
        <v>190280</v>
      </c>
      <c r="K45" s="17">
        <f t="shared" si="19"/>
        <v>22010.999999999996</v>
      </c>
      <c r="L45" s="17">
        <f t="shared" si="19"/>
        <v>80590.399999999994</v>
      </c>
      <c r="M45" s="17">
        <f t="shared" si="19"/>
        <v>187955.9</v>
      </c>
      <c r="N45" s="17">
        <f t="shared" si="19"/>
        <v>4050.3599999999997</v>
      </c>
      <c r="O45" s="17">
        <f t="shared" si="19"/>
        <v>561803.6599999998</v>
      </c>
      <c r="P45" s="17">
        <f t="shared" si="19"/>
        <v>875</v>
      </c>
      <c r="Q45" s="17">
        <f t="shared" si="19"/>
        <v>14339.6</v>
      </c>
      <c r="R45" s="17">
        <f t="shared" si="19"/>
        <v>11620.11</v>
      </c>
      <c r="S45" s="17">
        <f t="shared" si="19"/>
        <v>3660</v>
      </c>
      <c r="T45" s="17">
        <f t="shared" si="19"/>
        <v>3000</v>
      </c>
      <c r="U45" s="17">
        <f t="shared" si="19"/>
        <v>261701.69487499987</v>
      </c>
      <c r="V45" s="17">
        <f t="shared" si="19"/>
        <v>295196.40487499989</v>
      </c>
      <c r="W45" s="17">
        <f t="shared" si="19"/>
        <v>161556.76</v>
      </c>
      <c r="X45" s="17">
        <f t="shared" si="19"/>
        <v>400246.89999999985</v>
      </c>
      <c r="Y45" s="17">
        <f t="shared" si="19"/>
        <v>2223246.8351250007</v>
      </c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</row>
    <row r="46" spans="1:79" s="3" customFormat="1" ht="15.75" x14ac:dyDescent="0.25">
      <c r="C46" s="23"/>
      <c r="E46" s="4"/>
      <c r="G46" s="20"/>
      <c r="H46" s="5"/>
      <c r="I46" s="8"/>
      <c r="J46" s="8"/>
      <c r="K46" s="8"/>
      <c r="L46" s="8"/>
      <c r="M46" s="8"/>
      <c r="N46" s="8"/>
      <c r="O46" s="8"/>
      <c r="P46" s="9"/>
      <c r="Q46" s="18"/>
      <c r="R46" s="8"/>
      <c r="S46" s="9"/>
      <c r="T46" s="8"/>
      <c r="U46" s="8"/>
      <c r="V46" s="9"/>
      <c r="W46" s="9"/>
      <c r="X46" s="9"/>
      <c r="Y46" s="9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</row>
    <row r="47" spans="1:79" x14ac:dyDescent="0.25">
      <c r="G47" s="21"/>
      <c r="H47" s="6"/>
    </row>
    <row r="48" spans="1:79" x14ac:dyDescent="0.25">
      <c r="G48" s="21"/>
      <c r="H48" s="6"/>
    </row>
    <row r="49" spans="4:79" x14ac:dyDescent="0.25">
      <c r="E49" t="s">
        <v>54</v>
      </c>
      <c r="G49" s="21"/>
      <c r="H49" s="6"/>
    </row>
    <row r="50" spans="4:79" x14ac:dyDescent="0.25">
      <c r="G50" s="21"/>
      <c r="H50" s="6"/>
    </row>
    <row r="51" spans="4:79" x14ac:dyDescent="0.25">
      <c r="D51" t="s">
        <v>56</v>
      </c>
      <c r="E51" s="2"/>
      <c r="F51" t="s">
        <v>55</v>
      </c>
      <c r="G51" s="21"/>
      <c r="H51" s="10"/>
      <c r="I51" s="7"/>
      <c r="J51" s="11"/>
      <c r="K51" s="11"/>
      <c r="L51" s="11"/>
      <c r="M51" s="11"/>
      <c r="N51" s="11"/>
      <c r="O51" s="11"/>
      <c r="P51" s="11"/>
      <c r="Q51" s="11"/>
      <c r="R51" s="34"/>
      <c r="S51" s="11"/>
      <c r="T51" s="11"/>
      <c r="U51" s="33"/>
      <c r="V51" s="11"/>
      <c r="W51" s="11"/>
      <c r="X51" s="11"/>
      <c r="Y51" s="33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4:79" x14ac:dyDescent="0.25">
      <c r="D52" t="s">
        <v>57</v>
      </c>
      <c r="E52" s="2"/>
      <c r="F52" t="s">
        <v>105</v>
      </c>
      <c r="G52" s="21"/>
      <c r="H52" s="10"/>
      <c r="I52" s="7"/>
      <c r="J52" s="11"/>
      <c r="K52" s="11"/>
      <c r="L52" s="11"/>
      <c r="M52" s="11"/>
      <c r="N52" s="11"/>
      <c r="O52" s="11"/>
      <c r="P52" s="11"/>
      <c r="Q52" s="11"/>
      <c r="R52" s="34"/>
      <c r="S52" s="11"/>
      <c r="T52" s="11"/>
      <c r="U52" s="33"/>
      <c r="V52" s="11"/>
      <c r="W52" s="11"/>
      <c r="X52" s="11"/>
      <c r="Y52" s="33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4:79" x14ac:dyDescent="0.25">
      <c r="E53" s="2"/>
      <c r="G53" s="21"/>
      <c r="H53" s="10"/>
      <c r="I53" s="7"/>
      <c r="J53" s="11"/>
      <c r="K53" s="11"/>
      <c r="L53" s="11"/>
      <c r="M53" s="11"/>
      <c r="N53" s="11"/>
      <c r="O53" s="11"/>
      <c r="P53" s="11"/>
      <c r="Q53" s="11"/>
      <c r="R53" s="34"/>
      <c r="S53" s="11"/>
      <c r="T53" s="11"/>
      <c r="U53" s="33"/>
      <c r="V53" s="11"/>
      <c r="W53" s="11"/>
      <c r="X53" s="11"/>
      <c r="Y53" s="3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4:79" x14ac:dyDescent="0.25">
      <c r="E54" s="2"/>
      <c r="G54" s="21"/>
      <c r="H54" s="6"/>
    </row>
    <row r="55" spans="4:79" x14ac:dyDescent="0.25">
      <c r="E55" s="2"/>
      <c r="G55" s="21"/>
      <c r="H55" s="6"/>
    </row>
    <row r="56" spans="4:79" x14ac:dyDescent="0.25">
      <c r="E56" s="2"/>
      <c r="G56" s="21"/>
      <c r="H56" s="6"/>
    </row>
    <row r="57" spans="4:79" x14ac:dyDescent="0.25">
      <c r="E57" s="2"/>
      <c r="G57" s="21"/>
      <c r="H57" s="6"/>
    </row>
    <row r="58" spans="4:79" x14ac:dyDescent="0.25">
      <c r="E58" s="2"/>
      <c r="G58" s="21"/>
      <c r="H58" s="6"/>
    </row>
    <row r="59" spans="4:79" x14ac:dyDescent="0.25">
      <c r="E59" s="2"/>
      <c r="G59" s="21"/>
      <c r="H59" s="6"/>
    </row>
    <row r="60" spans="4:79" x14ac:dyDescent="0.25">
      <c r="E60" s="2"/>
      <c r="G60" s="21"/>
      <c r="H60" s="6"/>
    </row>
    <row r="61" spans="4:79" x14ac:dyDescent="0.25">
      <c r="E61" s="2"/>
      <c r="G61" s="21"/>
      <c r="H61" s="6"/>
    </row>
    <row r="62" spans="4:79" x14ac:dyDescent="0.25">
      <c r="E62" s="2"/>
      <c r="G62" s="21"/>
      <c r="H62" s="6"/>
    </row>
    <row r="63" spans="4:79" x14ac:dyDescent="0.25">
      <c r="E63" s="2"/>
      <c r="G63" s="21"/>
      <c r="H63" s="6"/>
    </row>
    <row r="64" spans="4:79" x14ac:dyDescent="0.25">
      <c r="E64" s="2"/>
      <c r="G64" s="21"/>
      <c r="H64" s="6"/>
    </row>
    <row r="65" spans="5:8" x14ac:dyDescent="0.25">
      <c r="E65" s="2"/>
      <c r="G65" s="21"/>
      <c r="H65" s="6"/>
    </row>
    <row r="66" spans="5:8" x14ac:dyDescent="0.25">
      <c r="E66" s="2"/>
      <c r="G66" s="21"/>
      <c r="H66" s="6"/>
    </row>
    <row r="67" spans="5:8" x14ac:dyDescent="0.25">
      <c r="E67" s="2"/>
      <c r="G67" s="21"/>
      <c r="H67" s="6"/>
    </row>
    <row r="68" spans="5:8" x14ac:dyDescent="0.25">
      <c r="E68" s="2"/>
      <c r="G68" s="21"/>
      <c r="H68" s="6"/>
    </row>
    <row r="69" spans="5:8" x14ac:dyDescent="0.25">
      <c r="E69" s="2"/>
      <c r="G69" s="21"/>
      <c r="H69" s="6"/>
    </row>
    <row r="70" spans="5:8" x14ac:dyDescent="0.25">
      <c r="E70" s="2"/>
      <c r="G70" s="21"/>
      <c r="H70" s="6"/>
    </row>
    <row r="71" spans="5:8" x14ac:dyDescent="0.25">
      <c r="E71" s="2"/>
      <c r="G71" s="21"/>
      <c r="H71" s="6"/>
    </row>
    <row r="72" spans="5:8" x14ac:dyDescent="0.25">
      <c r="E72" s="2"/>
      <c r="G72" s="21"/>
      <c r="H72" s="6"/>
    </row>
    <row r="73" spans="5:8" x14ac:dyDescent="0.25">
      <c r="E73" s="2"/>
      <c r="G73" s="21"/>
      <c r="H73" s="6"/>
    </row>
    <row r="74" spans="5:8" x14ac:dyDescent="0.25">
      <c r="E74" s="2"/>
      <c r="G74" s="21"/>
      <c r="H74" s="6"/>
    </row>
    <row r="75" spans="5:8" x14ac:dyDescent="0.25">
      <c r="E75" s="2"/>
      <c r="G75" s="21"/>
      <c r="H75" s="6"/>
    </row>
    <row r="76" spans="5:8" x14ac:dyDescent="0.25">
      <c r="E76" s="2"/>
      <c r="G76" s="21"/>
      <c r="H76" s="6"/>
    </row>
    <row r="77" spans="5:8" x14ac:dyDescent="0.25">
      <c r="E77" s="2"/>
      <c r="G77" s="21"/>
      <c r="H77" s="6"/>
    </row>
    <row r="78" spans="5:8" x14ac:dyDescent="0.25">
      <c r="E78" s="2"/>
      <c r="G78" s="21"/>
      <c r="H78" s="6"/>
    </row>
    <row r="79" spans="5:8" x14ac:dyDescent="0.25">
      <c r="E79" s="2"/>
      <c r="G79" s="21"/>
      <c r="H79" s="6"/>
    </row>
    <row r="80" spans="5:8" x14ac:dyDescent="0.25">
      <c r="E80" s="2"/>
      <c r="G80" s="21"/>
      <c r="H80" s="6"/>
    </row>
    <row r="81" spans="5:8" x14ac:dyDescent="0.25">
      <c r="E81" s="2"/>
      <c r="G81" s="21"/>
      <c r="H81" s="6"/>
    </row>
    <row r="82" spans="5:8" x14ac:dyDescent="0.25">
      <c r="E82" s="2"/>
      <c r="G82" s="21"/>
      <c r="H82" s="6"/>
    </row>
    <row r="83" spans="5:8" x14ac:dyDescent="0.25">
      <c r="E83" s="2"/>
      <c r="G83" s="21"/>
      <c r="H83" s="6"/>
    </row>
    <row r="84" spans="5:8" x14ac:dyDescent="0.25">
      <c r="E84" s="2"/>
      <c r="G84" s="21"/>
      <c r="H84" s="6"/>
    </row>
    <row r="85" spans="5:8" x14ac:dyDescent="0.25">
      <c r="E85" s="2"/>
      <c r="G85" s="21"/>
      <c r="H85" s="6"/>
    </row>
    <row r="86" spans="5:8" x14ac:dyDescent="0.25">
      <c r="E86" s="2"/>
      <c r="G86" s="21"/>
      <c r="H86" s="6"/>
    </row>
    <row r="87" spans="5:8" x14ac:dyDescent="0.25">
      <c r="E87" s="2"/>
      <c r="G87" s="21"/>
      <c r="H87" s="6"/>
    </row>
    <row r="88" spans="5:8" x14ac:dyDescent="0.25">
      <c r="E88" s="2"/>
      <c r="G88" s="21"/>
      <c r="H88" s="6"/>
    </row>
    <row r="89" spans="5:8" x14ac:dyDescent="0.25">
      <c r="E89" s="2"/>
      <c r="G89" s="21"/>
      <c r="H89" s="6"/>
    </row>
    <row r="90" spans="5:8" x14ac:dyDescent="0.25">
      <c r="E90" s="2"/>
      <c r="G90" s="21"/>
      <c r="H90" s="6"/>
    </row>
    <row r="91" spans="5:8" x14ac:dyDescent="0.25">
      <c r="E91" s="2"/>
      <c r="G91" s="21"/>
      <c r="H91" s="6"/>
    </row>
    <row r="92" spans="5:8" x14ac:dyDescent="0.25">
      <c r="E92" s="2"/>
      <c r="G92" s="21"/>
      <c r="H92" s="6"/>
    </row>
    <row r="93" spans="5:8" x14ac:dyDescent="0.25">
      <c r="E93" s="2"/>
      <c r="G93" s="21"/>
      <c r="H93" s="6"/>
    </row>
    <row r="94" spans="5:8" x14ac:dyDescent="0.25">
      <c r="E94" s="2"/>
      <c r="G94" s="21"/>
      <c r="H94" s="6"/>
    </row>
    <row r="95" spans="5:8" x14ac:dyDescent="0.25">
      <c r="E95" s="2"/>
      <c r="G95" s="21"/>
      <c r="H95" s="6"/>
    </row>
    <row r="96" spans="5:8" x14ac:dyDescent="0.25">
      <c r="E96" s="2"/>
      <c r="G96" s="21"/>
      <c r="H96" s="6"/>
    </row>
    <row r="97" spans="5:8" x14ac:dyDescent="0.25">
      <c r="E97" s="2"/>
      <c r="G97" s="21"/>
      <c r="H97" s="6"/>
    </row>
    <row r="98" spans="5:8" x14ac:dyDescent="0.25">
      <c r="E98" s="2"/>
      <c r="G98" s="21"/>
      <c r="H98" s="6"/>
    </row>
    <row r="99" spans="5:8" x14ac:dyDescent="0.25">
      <c r="E99" s="2"/>
      <c r="G99" s="21"/>
      <c r="H99" s="6"/>
    </row>
    <row r="100" spans="5:8" x14ac:dyDescent="0.25">
      <c r="E100" s="2"/>
      <c r="G100" s="21"/>
      <c r="H100" s="6"/>
    </row>
    <row r="101" spans="5:8" x14ac:dyDescent="0.25">
      <c r="E101" s="2"/>
      <c r="G101" s="21"/>
      <c r="H101" s="6"/>
    </row>
    <row r="102" spans="5:8" x14ac:dyDescent="0.25">
      <c r="E102" s="2"/>
      <c r="G102" s="21"/>
      <c r="H102" s="6"/>
    </row>
    <row r="103" spans="5:8" x14ac:dyDescent="0.25">
      <c r="E103" s="2"/>
      <c r="G103" s="21"/>
      <c r="H103" s="6"/>
    </row>
    <row r="104" spans="5:8" x14ac:dyDescent="0.25">
      <c r="E104" s="2"/>
      <c r="G104" s="21"/>
      <c r="H104" s="6"/>
    </row>
    <row r="105" spans="5:8" x14ac:dyDescent="0.25">
      <c r="E105" s="2"/>
      <c r="G105" s="21"/>
      <c r="H105" s="6"/>
    </row>
    <row r="106" spans="5:8" x14ac:dyDescent="0.25">
      <c r="E106" s="2"/>
      <c r="G106" s="21"/>
      <c r="H106" s="6"/>
    </row>
    <row r="107" spans="5:8" x14ac:dyDescent="0.25">
      <c r="E107" s="2"/>
      <c r="G107" s="21"/>
      <c r="H107" s="6"/>
    </row>
    <row r="108" spans="5:8" x14ac:dyDescent="0.25">
      <c r="E108" s="2"/>
      <c r="G108" s="21"/>
      <c r="H108" s="6"/>
    </row>
    <row r="109" spans="5:8" x14ac:dyDescent="0.25">
      <c r="E109" s="2"/>
      <c r="G109" s="21"/>
      <c r="H109" s="6"/>
    </row>
    <row r="110" spans="5:8" x14ac:dyDescent="0.25">
      <c r="E110" s="2"/>
      <c r="G110" s="21"/>
      <c r="H110" s="6"/>
    </row>
    <row r="111" spans="5:8" x14ac:dyDescent="0.25">
      <c r="E111" s="2"/>
      <c r="G111" s="21"/>
      <c r="H111" s="6"/>
    </row>
    <row r="112" spans="5:8" x14ac:dyDescent="0.25">
      <c r="E112" s="2"/>
      <c r="G112" s="21"/>
      <c r="H112" s="6"/>
    </row>
    <row r="113" spans="5:8" x14ac:dyDescent="0.25">
      <c r="E113" s="2"/>
      <c r="G113" s="21"/>
      <c r="H113" s="6"/>
    </row>
    <row r="114" spans="5:8" x14ac:dyDescent="0.25">
      <c r="E114" s="2"/>
      <c r="G114" s="21"/>
      <c r="H114" s="6"/>
    </row>
    <row r="115" spans="5:8" x14ac:dyDescent="0.25">
      <c r="E115" s="2"/>
      <c r="G115" s="21"/>
      <c r="H115" s="6"/>
    </row>
    <row r="116" spans="5:8" x14ac:dyDescent="0.25">
      <c r="E116" s="2"/>
      <c r="G116" s="21"/>
      <c r="H116" s="6"/>
    </row>
    <row r="117" spans="5:8" x14ac:dyDescent="0.25">
      <c r="E117" s="2"/>
      <c r="G117" s="21"/>
      <c r="H117" s="6"/>
    </row>
    <row r="118" spans="5:8" x14ac:dyDescent="0.25">
      <c r="E118" s="2"/>
      <c r="G118" s="21"/>
      <c r="H118" s="6"/>
    </row>
    <row r="119" spans="5:8" x14ac:dyDescent="0.25">
      <c r="E119" s="2"/>
      <c r="G119" s="21"/>
      <c r="H119" s="6"/>
    </row>
    <row r="120" spans="5:8" x14ac:dyDescent="0.25">
      <c r="E120" s="2"/>
      <c r="G120" s="21"/>
      <c r="H120" s="6"/>
    </row>
    <row r="121" spans="5:8" x14ac:dyDescent="0.25">
      <c r="E121" s="2"/>
      <c r="G121" s="21"/>
      <c r="H121" s="6"/>
    </row>
    <row r="122" spans="5:8" x14ac:dyDescent="0.25">
      <c r="E122" s="2"/>
      <c r="G122" s="21"/>
      <c r="H122" s="6"/>
    </row>
    <row r="123" spans="5:8" x14ac:dyDescent="0.25">
      <c r="E123" s="2"/>
      <c r="G123" s="21"/>
      <c r="H123" s="6"/>
    </row>
    <row r="124" spans="5:8" x14ac:dyDescent="0.25">
      <c r="E124" s="2"/>
      <c r="G124" s="21"/>
      <c r="H124" s="6"/>
    </row>
    <row r="125" spans="5:8" x14ac:dyDescent="0.25">
      <c r="E125" s="2"/>
      <c r="G125" s="21"/>
      <c r="H125" s="6"/>
    </row>
    <row r="126" spans="5:8" x14ac:dyDescent="0.25">
      <c r="E126" s="2"/>
      <c r="G126" s="21"/>
      <c r="H126" s="6"/>
    </row>
    <row r="127" spans="5:8" x14ac:dyDescent="0.25">
      <c r="E127" s="2"/>
      <c r="G127" s="21"/>
      <c r="H127" s="6"/>
    </row>
    <row r="128" spans="5:8" x14ac:dyDescent="0.25">
      <c r="E128" s="2"/>
      <c r="G128" s="21"/>
      <c r="H128" s="6"/>
    </row>
    <row r="129" spans="5:8" x14ac:dyDescent="0.25">
      <c r="E129" s="2"/>
      <c r="G129" s="21"/>
      <c r="H129" s="6"/>
    </row>
    <row r="130" spans="5:8" x14ac:dyDescent="0.25">
      <c r="E130" s="2"/>
      <c r="G130" s="21"/>
      <c r="H130" s="6"/>
    </row>
    <row r="131" spans="5:8" x14ac:dyDescent="0.25">
      <c r="E131" s="2"/>
      <c r="G131" s="21"/>
      <c r="H131" s="6"/>
    </row>
    <row r="132" spans="5:8" x14ac:dyDescent="0.25">
      <c r="E132" s="2"/>
      <c r="G132" s="21"/>
      <c r="H132" s="6"/>
    </row>
    <row r="133" spans="5:8" x14ac:dyDescent="0.25">
      <c r="E133" s="2"/>
      <c r="G133" s="21"/>
      <c r="H133" s="6"/>
    </row>
    <row r="134" spans="5:8" x14ac:dyDescent="0.25">
      <c r="E134" s="2"/>
      <c r="G134" s="21"/>
      <c r="H134" s="6"/>
    </row>
    <row r="135" spans="5:8" x14ac:dyDescent="0.25">
      <c r="E135" s="2"/>
      <c r="G135" s="21"/>
      <c r="H135" s="6"/>
    </row>
    <row r="136" spans="5:8" x14ac:dyDescent="0.25">
      <c r="E136" s="2"/>
      <c r="G136" s="21"/>
      <c r="H136" s="6"/>
    </row>
    <row r="137" spans="5:8" x14ac:dyDescent="0.25">
      <c r="E137" s="2"/>
      <c r="G137" s="21"/>
      <c r="H137" s="6"/>
    </row>
    <row r="138" spans="5:8" x14ac:dyDescent="0.25">
      <c r="E138" s="2"/>
      <c r="G138" s="21"/>
      <c r="H138" s="6"/>
    </row>
    <row r="139" spans="5:8" x14ac:dyDescent="0.25">
      <c r="E139" s="2"/>
      <c r="G139" s="21"/>
      <c r="H139" s="6"/>
    </row>
    <row r="140" spans="5:8" x14ac:dyDescent="0.25">
      <c r="E140" s="2"/>
      <c r="G140" s="21"/>
      <c r="H140" s="6"/>
    </row>
    <row r="141" spans="5:8" x14ac:dyDescent="0.25">
      <c r="E141" s="2"/>
      <c r="G141" s="21"/>
      <c r="H141" s="6"/>
    </row>
    <row r="142" spans="5:8" x14ac:dyDescent="0.25">
      <c r="E142" s="2"/>
      <c r="G142" s="21"/>
      <c r="H142" s="6"/>
    </row>
    <row r="143" spans="5:8" x14ac:dyDescent="0.25">
      <c r="E143" s="2"/>
      <c r="G143" s="21"/>
      <c r="H143" s="6"/>
    </row>
    <row r="144" spans="5:8" x14ac:dyDescent="0.25">
      <c r="E144" s="2"/>
      <c r="G144" s="21"/>
      <c r="H144" s="6"/>
    </row>
    <row r="145" spans="5:8" x14ac:dyDescent="0.25">
      <c r="E145" s="2"/>
      <c r="G145" s="21"/>
      <c r="H145" s="6"/>
    </row>
    <row r="146" spans="5:8" x14ac:dyDescent="0.25">
      <c r="E146" s="2"/>
      <c r="G146" s="21"/>
      <c r="H146" s="6"/>
    </row>
    <row r="147" spans="5:8" x14ac:dyDescent="0.25">
      <c r="E147" s="2"/>
      <c r="G147" s="21"/>
      <c r="H147" s="6"/>
    </row>
    <row r="148" spans="5:8" x14ac:dyDescent="0.25">
      <c r="E148" s="2"/>
      <c r="G148" s="21"/>
      <c r="H148" s="6"/>
    </row>
    <row r="149" spans="5:8" x14ac:dyDescent="0.25">
      <c r="E149" s="2"/>
      <c r="G149" s="21"/>
      <c r="H149" s="6"/>
    </row>
    <row r="150" spans="5:8" x14ac:dyDescent="0.25">
      <c r="E150" s="2"/>
      <c r="G150" s="21"/>
      <c r="H150" s="6"/>
    </row>
    <row r="151" spans="5:8" x14ac:dyDescent="0.25">
      <c r="E151" s="2"/>
      <c r="G151" s="21"/>
      <c r="H151" s="6"/>
    </row>
    <row r="152" spans="5:8" x14ac:dyDescent="0.25">
      <c r="E152" s="2"/>
      <c r="G152" s="21"/>
      <c r="H152" s="6"/>
    </row>
    <row r="153" spans="5:8" x14ac:dyDescent="0.25">
      <c r="E153" s="2"/>
      <c r="G153" s="21"/>
      <c r="H153" s="6"/>
    </row>
    <row r="154" spans="5:8" x14ac:dyDescent="0.25">
      <c r="E154" s="2"/>
      <c r="G154" s="21"/>
      <c r="H154" s="6"/>
    </row>
    <row r="155" spans="5:8" x14ac:dyDescent="0.25">
      <c r="E155" s="2"/>
      <c r="G155" s="21"/>
      <c r="H155" s="6"/>
    </row>
    <row r="156" spans="5:8" x14ac:dyDescent="0.25">
      <c r="E156" s="2"/>
      <c r="G156" s="21"/>
      <c r="H156" s="6"/>
    </row>
    <row r="157" spans="5:8" x14ac:dyDescent="0.25">
      <c r="E157" s="2"/>
      <c r="G157" s="21"/>
      <c r="H157" s="6"/>
    </row>
    <row r="158" spans="5:8" x14ac:dyDescent="0.25">
      <c r="E158" s="2"/>
      <c r="G158" s="21"/>
      <c r="H158" s="6"/>
    </row>
    <row r="159" spans="5:8" x14ac:dyDescent="0.25">
      <c r="E159" s="2"/>
      <c r="G159" s="21"/>
      <c r="H159" s="6"/>
    </row>
    <row r="160" spans="5:8" x14ac:dyDescent="0.25">
      <c r="E160" s="2"/>
      <c r="G160" s="21"/>
      <c r="H160" s="6"/>
    </row>
    <row r="161" spans="5:8" x14ac:dyDescent="0.25">
      <c r="E161" s="2"/>
      <c r="G161" s="21"/>
      <c r="H161" s="6"/>
    </row>
    <row r="162" spans="5:8" x14ac:dyDescent="0.25">
      <c r="E162" s="2"/>
      <c r="G162" s="21"/>
      <c r="H162" s="6"/>
    </row>
    <row r="163" spans="5:8" x14ac:dyDescent="0.25">
      <c r="E163" s="2"/>
      <c r="G163" s="21"/>
      <c r="H163" s="6"/>
    </row>
    <row r="164" spans="5:8" x14ac:dyDescent="0.25">
      <c r="E164" s="2"/>
      <c r="G164" s="21"/>
      <c r="H164" s="6"/>
    </row>
    <row r="165" spans="5:8" x14ac:dyDescent="0.25">
      <c r="E165" s="2"/>
      <c r="G165" s="21"/>
      <c r="H165" s="6"/>
    </row>
    <row r="166" spans="5:8" x14ac:dyDescent="0.25">
      <c r="E166" s="2"/>
      <c r="G166" s="21"/>
      <c r="H166" s="6"/>
    </row>
    <row r="167" spans="5:8" x14ac:dyDescent="0.25">
      <c r="E167" s="2"/>
      <c r="G167" s="21"/>
      <c r="H167" s="6"/>
    </row>
    <row r="168" spans="5:8" x14ac:dyDescent="0.25">
      <c r="E168" s="2"/>
      <c r="G168" s="21"/>
      <c r="H168" s="6"/>
    </row>
    <row r="169" spans="5:8" x14ac:dyDescent="0.25">
      <c r="E169" s="2"/>
      <c r="G169" s="21"/>
      <c r="H169" s="6"/>
    </row>
    <row r="170" spans="5:8" x14ac:dyDescent="0.25">
      <c r="E170" s="2"/>
      <c r="G170" s="21"/>
      <c r="H170" s="6"/>
    </row>
    <row r="171" spans="5:8" x14ac:dyDescent="0.25">
      <c r="E171" s="2"/>
      <c r="G171" s="21"/>
      <c r="H171" s="6"/>
    </row>
    <row r="172" spans="5:8" x14ac:dyDescent="0.25">
      <c r="E172" s="2"/>
      <c r="G172" s="21"/>
      <c r="H172" s="6"/>
    </row>
    <row r="173" spans="5:8" x14ac:dyDescent="0.25">
      <c r="E173" s="2"/>
      <c r="G173" s="21"/>
      <c r="H173" s="6"/>
    </row>
    <row r="174" spans="5:8" x14ac:dyDescent="0.25">
      <c r="E174" s="2"/>
      <c r="G174" s="21"/>
      <c r="H174" s="6"/>
    </row>
    <row r="175" spans="5:8" x14ac:dyDescent="0.25">
      <c r="E175" s="2"/>
      <c r="G175" s="21"/>
      <c r="H175" s="6"/>
    </row>
    <row r="176" spans="5:8" x14ac:dyDescent="0.25">
      <c r="E176" s="2"/>
      <c r="G176" s="21"/>
      <c r="H176" s="6"/>
    </row>
    <row r="177" spans="5:8" x14ac:dyDescent="0.25">
      <c r="E177" s="2"/>
      <c r="G177" s="21"/>
      <c r="H177" s="6"/>
    </row>
    <row r="178" spans="5:8" x14ac:dyDescent="0.25">
      <c r="E178" s="2"/>
      <c r="G178" s="21"/>
      <c r="H178" s="6"/>
    </row>
    <row r="179" spans="5:8" x14ac:dyDescent="0.25">
      <c r="E179" s="2"/>
      <c r="G179" s="21"/>
      <c r="H179" s="6"/>
    </row>
    <row r="180" spans="5:8" x14ac:dyDescent="0.25">
      <c r="E180" s="2"/>
      <c r="G180" s="21"/>
      <c r="H180" s="6"/>
    </row>
    <row r="181" spans="5:8" x14ac:dyDescent="0.25">
      <c r="E181" s="2"/>
      <c r="G181" s="21"/>
      <c r="H181" s="6"/>
    </row>
    <row r="182" spans="5:8" x14ac:dyDescent="0.25">
      <c r="E182" s="2"/>
      <c r="G182" s="21"/>
      <c r="H182" s="6"/>
    </row>
    <row r="183" spans="5:8" x14ac:dyDescent="0.25">
      <c r="E183" s="2"/>
      <c r="G183" s="21"/>
      <c r="H183" s="6"/>
    </row>
    <row r="184" spans="5:8" x14ac:dyDescent="0.25">
      <c r="E184" s="2"/>
      <c r="G184" s="21"/>
      <c r="H184" s="6"/>
    </row>
    <row r="185" spans="5:8" x14ac:dyDescent="0.25">
      <c r="E185" s="2"/>
      <c r="G185" s="21"/>
      <c r="H185" s="6"/>
    </row>
    <row r="186" spans="5:8" x14ac:dyDescent="0.25">
      <c r="E186" s="2"/>
      <c r="G186" s="21"/>
      <c r="H186" s="6"/>
    </row>
    <row r="187" spans="5:8" x14ac:dyDescent="0.25">
      <c r="E187" s="2"/>
      <c r="G187" s="21"/>
      <c r="H187" s="6"/>
    </row>
    <row r="188" spans="5:8" x14ac:dyDescent="0.25">
      <c r="E188" s="2"/>
      <c r="G188" s="21"/>
      <c r="H188" s="6"/>
    </row>
    <row r="189" spans="5:8" x14ac:dyDescent="0.25">
      <c r="E189" s="2"/>
      <c r="G189" s="21"/>
      <c r="H189" s="6"/>
    </row>
    <row r="190" spans="5:8" x14ac:dyDescent="0.25">
      <c r="E190" s="2"/>
      <c r="G190" s="21"/>
      <c r="H190" s="6"/>
    </row>
    <row r="191" spans="5:8" x14ac:dyDescent="0.25">
      <c r="E191" s="2"/>
      <c r="G191" s="21"/>
      <c r="H191" s="6"/>
    </row>
    <row r="192" spans="5:8" x14ac:dyDescent="0.25">
      <c r="E192" s="2"/>
      <c r="G192" s="21"/>
      <c r="H192" s="6"/>
    </row>
    <row r="193" spans="5:8" x14ac:dyDescent="0.25">
      <c r="E193" s="2"/>
      <c r="G193" s="21"/>
      <c r="H193" s="6"/>
    </row>
    <row r="194" spans="5:8" x14ac:dyDescent="0.25">
      <c r="E194" s="2"/>
      <c r="G194" s="21"/>
      <c r="H194" s="6"/>
    </row>
    <row r="195" spans="5:8" x14ac:dyDescent="0.25">
      <c r="E195" s="2"/>
      <c r="G195" s="21"/>
      <c r="H195" s="6"/>
    </row>
    <row r="196" spans="5:8" x14ac:dyDescent="0.25">
      <c r="E196" s="2"/>
      <c r="G196" s="21"/>
      <c r="H196" s="6"/>
    </row>
    <row r="197" spans="5:8" x14ac:dyDescent="0.25">
      <c r="E197" s="2"/>
      <c r="G197" s="21"/>
      <c r="H197" s="6"/>
    </row>
    <row r="198" spans="5:8" x14ac:dyDescent="0.25">
      <c r="E198" s="2"/>
      <c r="G198" s="21"/>
      <c r="H198" s="6"/>
    </row>
    <row r="199" spans="5:8" x14ac:dyDescent="0.25">
      <c r="E199" s="2"/>
      <c r="G199" s="21"/>
      <c r="H199" s="6"/>
    </row>
    <row r="200" spans="5:8" x14ac:dyDescent="0.25">
      <c r="E200" s="2"/>
      <c r="G200" s="21"/>
      <c r="H200" s="6"/>
    </row>
    <row r="201" spans="5:8" x14ac:dyDescent="0.25">
      <c r="E201" s="2"/>
      <c r="G201" s="21"/>
      <c r="H201" s="6"/>
    </row>
    <row r="202" spans="5:8" x14ac:dyDescent="0.25">
      <c r="E202" s="2"/>
      <c r="G202" s="21"/>
      <c r="H202" s="6"/>
    </row>
    <row r="203" spans="5:8" x14ac:dyDescent="0.25">
      <c r="E203" s="2"/>
      <c r="G203" s="21"/>
      <c r="H203" s="6"/>
    </row>
    <row r="204" spans="5:8" x14ac:dyDescent="0.25">
      <c r="E204" s="2"/>
      <c r="G204" s="21"/>
      <c r="H204" s="6"/>
    </row>
    <row r="205" spans="5:8" x14ac:dyDescent="0.25">
      <c r="E205" s="2"/>
      <c r="G205" s="21"/>
      <c r="H205" s="6"/>
    </row>
    <row r="206" spans="5:8" x14ac:dyDescent="0.25">
      <c r="E206" s="2"/>
      <c r="G206" s="21"/>
      <c r="H206" s="6"/>
    </row>
    <row r="207" spans="5:8" x14ac:dyDescent="0.25">
      <c r="E207" s="2"/>
      <c r="G207" s="21"/>
      <c r="H207" s="6"/>
    </row>
    <row r="208" spans="5:8" x14ac:dyDescent="0.25">
      <c r="E208" s="2"/>
      <c r="G208" s="21"/>
      <c r="H208" s="6"/>
    </row>
    <row r="209" spans="5:8" x14ac:dyDescent="0.25">
      <c r="E209" s="2"/>
      <c r="G209" s="21"/>
      <c r="H209" s="6"/>
    </row>
    <row r="210" spans="5:8" x14ac:dyDescent="0.25">
      <c r="E210" s="2"/>
      <c r="G210" s="21"/>
      <c r="H210" s="6"/>
    </row>
    <row r="211" spans="5:8" x14ac:dyDescent="0.25">
      <c r="E211" s="2"/>
      <c r="G211" s="21"/>
      <c r="H211" s="6"/>
    </row>
    <row r="212" spans="5:8" x14ac:dyDescent="0.25">
      <c r="E212" s="2"/>
      <c r="G212" s="21"/>
      <c r="H212" s="6"/>
    </row>
    <row r="213" spans="5:8" x14ac:dyDescent="0.25">
      <c r="E213" s="2"/>
      <c r="G213" s="21"/>
      <c r="H213" s="6"/>
    </row>
    <row r="214" spans="5:8" x14ac:dyDescent="0.25">
      <c r="E214" s="2"/>
      <c r="G214" s="21"/>
      <c r="H214" s="6"/>
    </row>
    <row r="215" spans="5:8" x14ac:dyDescent="0.25">
      <c r="E215" s="2"/>
      <c r="G215" s="21"/>
      <c r="H215" s="6"/>
    </row>
    <row r="216" spans="5:8" x14ac:dyDescent="0.25">
      <c r="E216" s="2"/>
      <c r="G216" s="21"/>
      <c r="H216" s="6"/>
    </row>
    <row r="217" spans="5:8" x14ac:dyDescent="0.25">
      <c r="E217" s="2"/>
      <c r="G217" s="21"/>
      <c r="H217" s="6"/>
    </row>
    <row r="218" spans="5:8" x14ac:dyDescent="0.25">
      <c r="E218" s="2"/>
      <c r="G218" s="21"/>
      <c r="H218" s="6"/>
    </row>
    <row r="219" spans="5:8" x14ac:dyDescent="0.25">
      <c r="E219" s="2"/>
      <c r="G219" s="21"/>
      <c r="H219" s="6"/>
    </row>
    <row r="220" spans="5:8" x14ac:dyDescent="0.25">
      <c r="E220" s="2"/>
      <c r="G220" s="21"/>
      <c r="H220" s="6"/>
    </row>
    <row r="221" spans="5:8" x14ac:dyDescent="0.25">
      <c r="E221" s="2"/>
      <c r="G221" s="21"/>
      <c r="H221" s="6"/>
    </row>
    <row r="222" spans="5:8" x14ac:dyDescent="0.25">
      <c r="E222" s="2"/>
      <c r="G222" s="21"/>
      <c r="H222" s="6"/>
    </row>
    <row r="223" spans="5:8" x14ac:dyDescent="0.25">
      <c r="E223" s="2"/>
      <c r="G223" s="21"/>
      <c r="H223" s="6"/>
    </row>
    <row r="224" spans="5:8" x14ac:dyDescent="0.25">
      <c r="E224" s="2"/>
      <c r="G224" s="21"/>
      <c r="H224" s="6"/>
    </row>
    <row r="225" spans="5:8" x14ac:dyDescent="0.25">
      <c r="E225" s="2"/>
      <c r="G225" s="21"/>
      <c r="H225" s="6"/>
    </row>
    <row r="226" spans="5:8" x14ac:dyDescent="0.25">
      <c r="E226" s="2"/>
      <c r="G226" s="21"/>
      <c r="H226" s="6"/>
    </row>
    <row r="227" spans="5:8" x14ac:dyDescent="0.25">
      <c r="E227" s="2"/>
      <c r="G227" s="21"/>
      <c r="H227" s="6"/>
    </row>
    <row r="228" spans="5:8" x14ac:dyDescent="0.25">
      <c r="E228" s="2"/>
      <c r="G228" s="21"/>
      <c r="H228" s="6"/>
    </row>
    <row r="229" spans="5:8" x14ac:dyDescent="0.25">
      <c r="E229" s="2"/>
      <c r="G229" s="21"/>
      <c r="H229" s="6"/>
    </row>
    <row r="230" spans="5:8" x14ac:dyDescent="0.25">
      <c r="E230" s="2"/>
      <c r="G230" s="21"/>
      <c r="H230" s="6"/>
    </row>
    <row r="231" spans="5:8" x14ac:dyDescent="0.25">
      <c r="E231" s="2"/>
      <c r="G231" s="21"/>
      <c r="H231" s="6"/>
    </row>
    <row r="232" spans="5:8" x14ac:dyDescent="0.25">
      <c r="E232" s="2"/>
      <c r="G232" s="21"/>
      <c r="H232" s="6"/>
    </row>
    <row r="233" spans="5:8" x14ac:dyDescent="0.25">
      <c r="E233" s="2"/>
      <c r="G233" s="21"/>
      <c r="H233" s="6"/>
    </row>
    <row r="234" spans="5:8" x14ac:dyDescent="0.25">
      <c r="E234" s="2"/>
      <c r="G234" s="21"/>
      <c r="H234" s="6"/>
    </row>
    <row r="235" spans="5:8" x14ac:dyDescent="0.25">
      <c r="E235" s="2"/>
      <c r="G235" s="21"/>
      <c r="H235" s="6"/>
    </row>
    <row r="236" spans="5:8" x14ac:dyDescent="0.25">
      <c r="E236" s="2"/>
      <c r="G236" s="21"/>
      <c r="H236" s="6"/>
    </row>
    <row r="237" spans="5:8" x14ac:dyDescent="0.25">
      <c r="E237" s="2"/>
      <c r="G237" s="21"/>
      <c r="H237" s="6"/>
    </row>
    <row r="238" spans="5:8" x14ac:dyDescent="0.25">
      <c r="E238" s="2"/>
      <c r="G238" s="21"/>
      <c r="H238" s="6"/>
    </row>
    <row r="239" spans="5:8" x14ac:dyDescent="0.25">
      <c r="E239" s="2"/>
      <c r="G239" s="21"/>
      <c r="H239" s="6"/>
    </row>
    <row r="240" spans="5:8" x14ac:dyDescent="0.25">
      <c r="E240" s="2"/>
      <c r="G240" s="21"/>
      <c r="H240" s="6"/>
    </row>
    <row r="241" spans="5:8" x14ac:dyDescent="0.25">
      <c r="E241" s="2"/>
      <c r="G241" s="21"/>
      <c r="H241" s="6"/>
    </row>
    <row r="242" spans="5:8" x14ac:dyDescent="0.25">
      <c r="E242" s="2"/>
      <c r="G242" s="21"/>
      <c r="H242" s="6"/>
    </row>
    <row r="243" spans="5:8" x14ac:dyDescent="0.25">
      <c r="E243" s="2"/>
      <c r="G243" s="21"/>
      <c r="H243" s="6"/>
    </row>
    <row r="244" spans="5:8" x14ac:dyDescent="0.25">
      <c r="E244" s="2"/>
      <c r="G244" s="21"/>
      <c r="H244" s="6"/>
    </row>
    <row r="245" spans="5:8" x14ac:dyDescent="0.25">
      <c r="E245" s="2"/>
      <c r="G245" s="21"/>
      <c r="H245" s="6"/>
    </row>
    <row r="246" spans="5:8" x14ac:dyDescent="0.25">
      <c r="E246" s="2"/>
      <c r="G246" s="21"/>
      <c r="H246" s="6"/>
    </row>
    <row r="247" spans="5:8" x14ac:dyDescent="0.25">
      <c r="E247" s="2"/>
      <c r="G247" s="21"/>
      <c r="H247" s="6"/>
    </row>
    <row r="248" spans="5:8" x14ac:dyDescent="0.25">
      <c r="E248" s="2"/>
      <c r="G248" s="21"/>
      <c r="H248" s="6"/>
    </row>
    <row r="249" spans="5:8" x14ac:dyDescent="0.25">
      <c r="E249" s="2"/>
      <c r="G249" s="21"/>
      <c r="H249" s="6"/>
    </row>
    <row r="250" spans="5:8" x14ac:dyDescent="0.25">
      <c r="E250" s="2"/>
      <c r="G250" s="21"/>
      <c r="H250" s="6"/>
    </row>
    <row r="251" spans="5:8" x14ac:dyDescent="0.25">
      <c r="E251" s="2"/>
      <c r="G251" s="21"/>
      <c r="H251" s="6"/>
    </row>
    <row r="252" spans="5:8" x14ac:dyDescent="0.25">
      <c r="E252" s="2"/>
      <c r="G252" s="21"/>
      <c r="H252" s="6"/>
    </row>
    <row r="253" spans="5:8" x14ac:dyDescent="0.25">
      <c r="E253" s="2"/>
      <c r="G253" s="21"/>
      <c r="H253" s="6"/>
    </row>
    <row r="254" spans="5:8" x14ac:dyDescent="0.25">
      <c r="E254" s="2"/>
      <c r="G254" s="21"/>
      <c r="H254" s="6"/>
    </row>
    <row r="255" spans="5:8" x14ac:dyDescent="0.25">
      <c r="E255" s="2"/>
      <c r="G255" s="21"/>
      <c r="H255" s="6"/>
    </row>
    <row r="256" spans="5:8" x14ac:dyDescent="0.25">
      <c r="E256" s="2"/>
      <c r="G256" s="21"/>
      <c r="H256" s="6"/>
    </row>
    <row r="257" spans="5:8" x14ac:dyDescent="0.25">
      <c r="E257" s="2"/>
      <c r="G257" s="21"/>
      <c r="H257" s="6"/>
    </row>
    <row r="258" spans="5:8" x14ac:dyDescent="0.25">
      <c r="E258" s="2"/>
      <c r="G258" s="21"/>
      <c r="H258" s="6"/>
    </row>
    <row r="259" spans="5:8" x14ac:dyDescent="0.25">
      <c r="E259" s="2"/>
      <c r="G259" s="21"/>
      <c r="H259" s="6"/>
    </row>
    <row r="260" spans="5:8" x14ac:dyDescent="0.25">
      <c r="E260" s="2"/>
      <c r="G260" s="21"/>
      <c r="H260" s="6"/>
    </row>
    <row r="261" spans="5:8" x14ac:dyDescent="0.25">
      <c r="E261" s="2"/>
      <c r="G261" s="21"/>
      <c r="H261" s="6"/>
    </row>
    <row r="262" spans="5:8" x14ac:dyDescent="0.25">
      <c r="E262" s="2"/>
      <c r="G262" s="21"/>
      <c r="H262" s="6"/>
    </row>
    <row r="263" spans="5:8" x14ac:dyDescent="0.25">
      <c r="E263" s="2"/>
      <c r="G263" s="21"/>
      <c r="H263" s="6"/>
    </row>
    <row r="264" spans="5:8" x14ac:dyDescent="0.25">
      <c r="E264" s="2"/>
      <c r="G264" s="21"/>
      <c r="H264" s="6"/>
    </row>
    <row r="265" spans="5:8" x14ac:dyDescent="0.25">
      <c r="E265" s="2"/>
      <c r="G265" s="21"/>
      <c r="H265" s="6"/>
    </row>
    <row r="266" spans="5:8" x14ac:dyDescent="0.25">
      <c r="E266" s="2"/>
      <c r="G266" s="21"/>
      <c r="H266" s="6"/>
    </row>
    <row r="267" spans="5:8" x14ac:dyDescent="0.25">
      <c r="E267" s="2"/>
      <c r="G267" s="21"/>
      <c r="H267" s="6"/>
    </row>
    <row r="268" spans="5:8" x14ac:dyDescent="0.25">
      <c r="E268" s="2"/>
      <c r="G268" s="21"/>
      <c r="H268" s="6"/>
    </row>
    <row r="269" spans="5:8" x14ac:dyDescent="0.25">
      <c r="E269" s="2"/>
      <c r="G269" s="21"/>
      <c r="H269" s="6"/>
    </row>
    <row r="270" spans="5:8" x14ac:dyDescent="0.25">
      <c r="E270" s="2"/>
      <c r="G270" s="21"/>
      <c r="H270" s="6"/>
    </row>
    <row r="271" spans="5:8" x14ac:dyDescent="0.25">
      <c r="E271" s="2"/>
      <c r="G271" s="21"/>
      <c r="H271" s="6"/>
    </row>
    <row r="272" spans="5:8" x14ac:dyDescent="0.25">
      <c r="E272" s="2"/>
      <c r="G272" s="21"/>
      <c r="H272" s="6"/>
    </row>
    <row r="273" spans="5:8" x14ac:dyDescent="0.25">
      <c r="E273" s="2"/>
      <c r="G273" s="21"/>
      <c r="H273" s="6"/>
    </row>
    <row r="274" spans="5:8" x14ac:dyDescent="0.25">
      <c r="E274" s="2"/>
      <c r="G274" s="21"/>
      <c r="H274" s="6"/>
    </row>
    <row r="275" spans="5:8" x14ac:dyDescent="0.25">
      <c r="E275" s="2"/>
      <c r="G275" s="21"/>
      <c r="H275" s="6"/>
    </row>
    <row r="276" spans="5:8" x14ac:dyDescent="0.25">
      <c r="E276" s="2"/>
      <c r="G276" s="21"/>
      <c r="H276" s="6"/>
    </row>
    <row r="277" spans="5:8" x14ac:dyDescent="0.25">
      <c r="E277" s="2"/>
      <c r="G277" s="21"/>
      <c r="H277" s="6"/>
    </row>
    <row r="278" spans="5:8" x14ac:dyDescent="0.25">
      <c r="E278" s="2"/>
      <c r="G278" s="21"/>
      <c r="H278" s="6"/>
    </row>
    <row r="279" spans="5:8" x14ac:dyDescent="0.25">
      <c r="E279" s="2"/>
      <c r="G279" s="21"/>
      <c r="H279" s="6"/>
    </row>
    <row r="280" spans="5:8" x14ac:dyDescent="0.25">
      <c r="E280" s="2"/>
      <c r="G280" s="21"/>
      <c r="H280" s="6"/>
    </row>
    <row r="281" spans="5:8" x14ac:dyDescent="0.25">
      <c r="E281" s="2"/>
      <c r="G281" s="21"/>
      <c r="H281" s="6"/>
    </row>
    <row r="282" spans="5:8" x14ac:dyDescent="0.25">
      <c r="E282" s="2"/>
      <c r="G282" s="21"/>
      <c r="H282" s="6"/>
    </row>
    <row r="283" spans="5:8" x14ac:dyDescent="0.25">
      <c r="E283" s="2"/>
      <c r="G283" s="21"/>
      <c r="H283" s="6"/>
    </row>
    <row r="284" spans="5:8" x14ac:dyDescent="0.25">
      <c r="E284" s="2"/>
      <c r="G284" s="21"/>
      <c r="H284" s="6"/>
    </row>
    <row r="285" spans="5:8" x14ac:dyDescent="0.25">
      <c r="E285" s="2"/>
      <c r="G285" s="21"/>
      <c r="H285" s="6"/>
    </row>
    <row r="286" spans="5:8" x14ac:dyDescent="0.25">
      <c r="E286" s="2"/>
      <c r="G286" s="21"/>
      <c r="H286" s="6"/>
    </row>
    <row r="287" spans="5:8" x14ac:dyDescent="0.25">
      <c r="E287" s="2"/>
      <c r="G287" s="21"/>
      <c r="H287" s="6"/>
    </row>
    <row r="288" spans="5:8" x14ac:dyDescent="0.25">
      <c r="E288" s="2"/>
      <c r="G288" s="21"/>
      <c r="H288" s="6"/>
    </row>
    <row r="289" spans="5:8" x14ac:dyDescent="0.25">
      <c r="E289" s="2"/>
      <c r="G289" s="21"/>
      <c r="H289" s="6"/>
    </row>
    <row r="290" spans="5:8" x14ac:dyDescent="0.25">
      <c r="E290" s="2"/>
      <c r="G290" s="21"/>
      <c r="H290" s="6"/>
    </row>
    <row r="291" spans="5:8" x14ac:dyDescent="0.25">
      <c r="E291" s="2"/>
      <c r="G291" s="21"/>
      <c r="H291" s="6"/>
    </row>
    <row r="292" spans="5:8" x14ac:dyDescent="0.25">
      <c r="E292" s="2"/>
      <c r="G292" s="21"/>
      <c r="H292" s="6"/>
    </row>
    <row r="293" spans="5:8" x14ac:dyDescent="0.25">
      <c r="E293" s="2"/>
      <c r="G293" s="21"/>
      <c r="H293" s="6"/>
    </row>
    <row r="294" spans="5:8" x14ac:dyDescent="0.25">
      <c r="E294" s="2"/>
      <c r="G294" s="21"/>
      <c r="H294" s="6"/>
    </row>
    <row r="295" spans="5:8" x14ac:dyDescent="0.25">
      <c r="E295" s="2"/>
      <c r="G295" s="21"/>
      <c r="H295" s="6"/>
    </row>
    <row r="296" spans="5:8" x14ac:dyDescent="0.25">
      <c r="E296" s="2"/>
      <c r="G296" s="21"/>
      <c r="H296" s="6"/>
    </row>
    <row r="297" spans="5:8" x14ac:dyDescent="0.25">
      <c r="E297" s="2"/>
      <c r="G297" s="21"/>
      <c r="H297" s="6"/>
    </row>
    <row r="298" spans="5:8" x14ac:dyDescent="0.25">
      <c r="E298" s="2"/>
      <c r="G298" s="21"/>
      <c r="H298" s="6"/>
    </row>
    <row r="299" spans="5:8" x14ac:dyDescent="0.25">
      <c r="E299" s="2"/>
      <c r="G299" s="21"/>
      <c r="H299" s="6"/>
    </row>
    <row r="300" spans="5:8" x14ac:dyDescent="0.25">
      <c r="E300" s="2"/>
      <c r="G300" s="21"/>
      <c r="H300" s="6"/>
    </row>
    <row r="301" spans="5:8" x14ac:dyDescent="0.25">
      <c r="E301" s="2"/>
      <c r="G301" s="21"/>
      <c r="H301" s="6"/>
    </row>
    <row r="302" spans="5:8" x14ac:dyDescent="0.25">
      <c r="E302" s="2"/>
      <c r="G302" s="21"/>
      <c r="H302" s="6"/>
    </row>
    <row r="303" spans="5:8" x14ac:dyDescent="0.25">
      <c r="E303" s="2"/>
      <c r="G303" s="21"/>
      <c r="H303" s="6"/>
    </row>
    <row r="304" spans="5:8" x14ac:dyDescent="0.25">
      <c r="E304" s="2"/>
      <c r="G304" s="21"/>
      <c r="H304" s="6"/>
    </row>
    <row r="305" spans="5:8" x14ac:dyDescent="0.25">
      <c r="E305" s="2"/>
      <c r="G305" s="21"/>
      <c r="H305" s="6"/>
    </row>
    <row r="306" spans="5:8" x14ac:dyDescent="0.25">
      <c r="E306" s="2"/>
      <c r="G306" s="21"/>
      <c r="H306" s="6"/>
    </row>
    <row r="307" spans="5:8" x14ac:dyDescent="0.25">
      <c r="E307" s="2"/>
      <c r="G307" s="21"/>
      <c r="H307" s="6"/>
    </row>
    <row r="308" spans="5:8" x14ac:dyDescent="0.25">
      <c r="E308" s="2"/>
      <c r="G308" s="21"/>
      <c r="H308" s="6"/>
    </row>
    <row r="309" spans="5:8" x14ac:dyDescent="0.25">
      <c r="E309" s="2"/>
      <c r="G309" s="21"/>
      <c r="H309" s="6"/>
    </row>
    <row r="310" spans="5:8" x14ac:dyDescent="0.25">
      <c r="E310" s="2"/>
      <c r="G310" s="21"/>
      <c r="H310" s="6"/>
    </row>
    <row r="311" spans="5:8" x14ac:dyDescent="0.25">
      <c r="E311" s="2"/>
      <c r="G311" s="21"/>
      <c r="H311" s="6"/>
    </row>
    <row r="312" spans="5:8" x14ac:dyDescent="0.25">
      <c r="E312" s="2"/>
      <c r="G312" s="21"/>
      <c r="H312" s="6"/>
    </row>
    <row r="313" spans="5:8" x14ac:dyDescent="0.25">
      <c r="E313" s="2"/>
      <c r="G313" s="21"/>
      <c r="H313" s="6"/>
    </row>
    <row r="314" spans="5:8" x14ac:dyDescent="0.25">
      <c r="E314" s="2"/>
      <c r="G314" s="21"/>
      <c r="H314" s="6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W7:X7"/>
    <mergeCell ref="I8:J8"/>
    <mergeCell ref="K8:K9"/>
    <mergeCell ref="L8:M8"/>
    <mergeCell ref="P7:V7"/>
  </mergeCells>
  <pageMargins left="0.31496062992125984" right="0.31496062992125984" top="0.74803149606299213" bottom="0.74803149606299213" header="0.31496062992125984" footer="0.31496062992125984"/>
  <pageSetup paperSize="5" scale="58" orientation="landscape" r:id="rId1"/>
  <rowBreaks count="2" manualBreakCount="2">
    <brk id="31" max="78" man="1"/>
    <brk id="56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2022-06-07T14:38:47Z</cp:lastPrinted>
  <dcterms:created xsi:type="dcterms:W3CDTF">2021-10-19T14:31:34Z</dcterms:created>
  <dcterms:modified xsi:type="dcterms:W3CDTF">2022-06-07T14:40:43Z</dcterms:modified>
</cp:coreProperties>
</file>