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3\SIGEF 2023\Ejecuciones PW\"/>
    </mc:Choice>
  </mc:AlternateContent>
  <bookViews>
    <workbookView xWindow="0" yWindow="0" windowWidth="19200" windowHeight="10260" activeTab="2"/>
  </bookViews>
  <sheets>
    <sheet name="P1 Presupuesto Aprobado" sheetId="2" r:id="rId1"/>
    <sheet name="P2 Presupuesto Aprobado-Ejec" sheetId="19" r:id="rId2"/>
    <sheet name="P3 Presupuesto Ejecutado" sheetId="38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38" l="1"/>
  <c r="C82" i="38"/>
  <c r="M72" i="38"/>
  <c r="M84" i="38" s="1"/>
  <c r="Q71" i="38"/>
  <c r="Q70" i="38"/>
  <c r="Q69" i="38"/>
  <c r="Q68" i="38"/>
  <c r="C68" i="38"/>
  <c r="Q67" i="38"/>
  <c r="Q66" i="38"/>
  <c r="H65" i="38"/>
  <c r="Q65" i="38" s="1"/>
  <c r="G65" i="38"/>
  <c r="F65" i="38"/>
  <c r="E65" i="38"/>
  <c r="D65" i="38"/>
  <c r="C65" i="38"/>
  <c r="Q64" i="38"/>
  <c r="Q63" i="38"/>
  <c r="Q62" i="38"/>
  <c r="Q61" i="38"/>
  <c r="P60" i="38"/>
  <c r="O60" i="38"/>
  <c r="N60" i="38"/>
  <c r="M60" i="38"/>
  <c r="L60" i="38"/>
  <c r="K60" i="38"/>
  <c r="J60" i="38"/>
  <c r="I60" i="38"/>
  <c r="H60" i="38"/>
  <c r="G60" i="38"/>
  <c r="F60" i="38"/>
  <c r="E60" i="38"/>
  <c r="Q60" i="38" s="1"/>
  <c r="D60" i="38"/>
  <c r="C60" i="38"/>
  <c r="Q59" i="38"/>
  <c r="Q58" i="38"/>
  <c r="Q57" i="38"/>
  <c r="Q56" i="38"/>
  <c r="Q54" i="38"/>
  <c r="Q53" i="38"/>
  <c r="Q52" i="38"/>
  <c r="Q51" i="38"/>
  <c r="P50" i="38"/>
  <c r="O50" i="38"/>
  <c r="N50" i="38"/>
  <c r="M50" i="38"/>
  <c r="L50" i="38"/>
  <c r="K50" i="38"/>
  <c r="J50" i="38"/>
  <c r="I50" i="38"/>
  <c r="H50" i="38"/>
  <c r="G50" i="38"/>
  <c r="F50" i="38"/>
  <c r="E50" i="38"/>
  <c r="Q50" i="38" s="1"/>
  <c r="D50" i="38"/>
  <c r="C50" i="38"/>
  <c r="Q49" i="38"/>
  <c r="Q48" i="38"/>
  <c r="Q47" i="38"/>
  <c r="Q46" i="38"/>
  <c r="Q45" i="38"/>
  <c r="Q44" i="38"/>
  <c r="Q43" i="38"/>
  <c r="P42" i="38"/>
  <c r="O42" i="38"/>
  <c r="N42" i="38"/>
  <c r="M42" i="38"/>
  <c r="L42" i="38"/>
  <c r="K42" i="38"/>
  <c r="J42" i="38"/>
  <c r="I42" i="38"/>
  <c r="H42" i="38"/>
  <c r="G42" i="38"/>
  <c r="F42" i="38"/>
  <c r="E42" i="38"/>
  <c r="Q42" i="38" s="1"/>
  <c r="D42" i="38"/>
  <c r="C42" i="38"/>
  <c r="Q41" i="38"/>
  <c r="Q40" i="38"/>
  <c r="Q39" i="38"/>
  <c r="Q38" i="38"/>
  <c r="Q37" i="38"/>
  <c r="Q36" i="38"/>
  <c r="Q35" i="38"/>
  <c r="P34" i="38"/>
  <c r="O34" i="38"/>
  <c r="O72" i="38" s="1"/>
  <c r="O84" i="38" s="1"/>
  <c r="N34" i="38"/>
  <c r="M34" i="38"/>
  <c r="L34" i="38"/>
  <c r="K34" i="38"/>
  <c r="K7" i="38" s="1"/>
  <c r="J34" i="38"/>
  <c r="I34" i="38"/>
  <c r="H34" i="38"/>
  <c r="G34" i="38"/>
  <c r="F34" i="38"/>
  <c r="E34" i="38"/>
  <c r="Q34" i="38" s="1"/>
  <c r="D34" i="38"/>
  <c r="C34" i="38"/>
  <c r="C72" i="38" s="1"/>
  <c r="C84" i="38" s="1"/>
  <c r="Q33" i="38"/>
  <c r="Q32" i="38"/>
  <c r="Q31" i="38"/>
  <c r="Q29" i="38"/>
  <c r="Q28" i="38"/>
  <c r="Q27" i="38"/>
  <c r="Q26" i="38"/>
  <c r="Q25" i="38"/>
  <c r="P24" i="38"/>
  <c r="O24" i="38"/>
  <c r="N24" i="38"/>
  <c r="M24" i="38"/>
  <c r="L24" i="38"/>
  <c r="K24" i="38"/>
  <c r="J24" i="38"/>
  <c r="I24" i="38"/>
  <c r="H24" i="38"/>
  <c r="G24" i="38"/>
  <c r="F24" i="38"/>
  <c r="E24" i="38"/>
  <c r="Q24" i="38" s="1"/>
  <c r="D24" i="38"/>
  <c r="C24" i="38"/>
  <c r="Q23" i="38"/>
  <c r="Q22" i="38"/>
  <c r="Q21" i="38"/>
  <c r="Q20" i="38"/>
  <c r="Q19" i="38"/>
  <c r="Q18" i="38"/>
  <c r="Q17" i="38"/>
  <c r="Q16" i="38"/>
  <c r="Q15" i="38"/>
  <c r="P14" i="38"/>
  <c r="P7" i="38" s="1"/>
  <c r="O14" i="38"/>
  <c r="N14" i="38"/>
  <c r="N72" i="38" s="1"/>
  <c r="N84" i="38" s="1"/>
  <c r="M14" i="38"/>
  <c r="L14" i="38"/>
  <c r="K14" i="38"/>
  <c r="K72" i="38" s="1"/>
  <c r="K84" i="38" s="1"/>
  <c r="J14" i="38"/>
  <c r="I14" i="38"/>
  <c r="I72" i="38" s="1"/>
  <c r="I84" i="38" s="1"/>
  <c r="H14" i="38"/>
  <c r="G14" i="38"/>
  <c r="F14" i="38"/>
  <c r="E14" i="38"/>
  <c r="Q14" i="38" s="1"/>
  <c r="D14" i="38"/>
  <c r="D7" i="38" s="1"/>
  <c r="C14" i="38"/>
  <c r="Q13" i="38"/>
  <c r="Q12" i="38"/>
  <c r="Q11" i="38"/>
  <c r="Q10" i="38"/>
  <c r="Q9" i="38"/>
  <c r="P8" i="38"/>
  <c r="P72" i="38" s="1"/>
  <c r="P84" i="38" s="1"/>
  <c r="O8" i="38"/>
  <c r="N8" i="38"/>
  <c r="N7" i="38" s="1"/>
  <c r="M8" i="38"/>
  <c r="M7" i="38" s="1"/>
  <c r="L8" i="38"/>
  <c r="Q8" i="38" s="1"/>
  <c r="K8" i="38"/>
  <c r="J8" i="38"/>
  <c r="J72" i="38" s="1"/>
  <c r="J84" i="38" s="1"/>
  <c r="I8" i="38"/>
  <c r="H8" i="38"/>
  <c r="H72" i="38" s="1"/>
  <c r="H84" i="38" s="1"/>
  <c r="G8" i="38"/>
  <c r="G7" i="38" s="1"/>
  <c r="F8" i="38"/>
  <c r="F7" i="38" s="1"/>
  <c r="E8" i="38"/>
  <c r="E7" i="38" s="1"/>
  <c r="D8" i="38"/>
  <c r="D72" i="38" s="1"/>
  <c r="D84" i="38" s="1"/>
  <c r="C8" i="38"/>
  <c r="AD7" i="38"/>
  <c r="W7" i="38"/>
  <c r="X7" i="38" s="1"/>
  <c r="Y7" i="38" s="1"/>
  <c r="Z7" i="38" s="1"/>
  <c r="AA7" i="38" s="1"/>
  <c r="AB7" i="38" s="1"/>
  <c r="O7" i="38"/>
  <c r="J7" i="38"/>
  <c r="H7" i="38"/>
  <c r="C7" i="38"/>
  <c r="Q7" i="38" l="1"/>
  <c r="Q72" i="38"/>
  <c r="Q84" i="38" s="1"/>
  <c r="I7" i="38"/>
  <c r="L72" i="38"/>
  <c r="L84" i="38" s="1"/>
  <c r="AC6" i="38"/>
  <c r="AD6" i="38" s="1"/>
  <c r="L7" i="38"/>
  <c r="E72" i="38"/>
  <c r="E84" i="38" s="1"/>
  <c r="F72" i="38"/>
  <c r="F84" i="38" s="1"/>
  <c r="G72" i="38"/>
  <c r="G84" i="38" s="1"/>
  <c r="O24" i="19"/>
  <c r="N14" i="19" l="1"/>
  <c r="Q9" i="19" l="1"/>
  <c r="K24" i="19" l="1"/>
  <c r="L24" i="19"/>
  <c r="M24" i="19"/>
  <c r="N24" i="19"/>
  <c r="P24" i="19"/>
  <c r="D50" i="19" l="1"/>
  <c r="D24" i="19"/>
  <c r="Q70" i="19" l="1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J24" i="19"/>
  <c r="I24" i="19"/>
  <c r="H24" i="19"/>
  <c r="G24" i="19"/>
  <c r="F24" i="19"/>
  <c r="E24" i="19"/>
  <c r="C24" i="19"/>
  <c r="Q20" i="19"/>
  <c r="P14" i="19"/>
  <c r="O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9" i="2" l="1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C50" i="19"/>
  <c r="Q49" i="19"/>
  <c r="Q48" i="19"/>
  <c r="Q47" i="19"/>
  <c r="Q46" i="19"/>
  <c r="Q45" i="19"/>
  <c r="Q44" i="19"/>
  <c r="Q43" i="19"/>
  <c r="P42" i="19"/>
  <c r="O42" i="19"/>
  <c r="O7" i="19" s="1"/>
  <c r="N42" i="19"/>
  <c r="M42" i="19"/>
  <c r="L42" i="19"/>
  <c r="K42" i="19"/>
  <c r="J42" i="19"/>
  <c r="I42" i="19"/>
  <c r="H42" i="19"/>
  <c r="G42" i="19"/>
  <c r="F42" i="19"/>
  <c r="F72" i="19" s="1"/>
  <c r="E42" i="19"/>
  <c r="E72" i="19" s="1"/>
  <c r="D42" i="19"/>
  <c r="C42" i="19"/>
  <c r="C72" i="19" s="1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AD7" i="19"/>
  <c r="W7" i="19"/>
  <c r="J7" i="19" l="1"/>
  <c r="O72" i="19"/>
  <c r="O84" i="19" s="1"/>
  <c r="K7" i="19"/>
  <c r="F7" i="19"/>
  <c r="K72" i="19"/>
  <c r="N72" i="19"/>
  <c r="N84" i="19" s="1"/>
  <c r="E7" i="19"/>
  <c r="M72" i="19"/>
  <c r="M84" i="19" s="1"/>
  <c r="J72" i="19"/>
  <c r="J84" i="19" s="1"/>
  <c r="I72" i="19"/>
  <c r="I84" i="19" s="1"/>
  <c r="G7" i="19"/>
  <c r="G72" i="19"/>
  <c r="G84" i="19" s="1"/>
  <c r="Q50" i="19"/>
  <c r="I7" i="19"/>
  <c r="D72" i="19"/>
  <c r="D7" i="19"/>
  <c r="L72" i="19"/>
  <c r="L84" i="19" s="1"/>
  <c r="L7" i="19"/>
  <c r="N7" i="19"/>
  <c r="M7" i="19"/>
  <c r="C7" i="19"/>
  <c r="H7" i="19"/>
  <c r="H72" i="19"/>
  <c r="H84" i="19" s="1"/>
  <c r="P7" i="19"/>
  <c r="P72" i="19"/>
  <c r="P84" i="19" s="1"/>
  <c r="Q60" i="19"/>
  <c r="C84" i="19"/>
  <c r="F84" i="19"/>
  <c r="Q24" i="19"/>
  <c r="Q14" i="19"/>
  <c r="Q42" i="19"/>
  <c r="Q65" i="19"/>
  <c r="Q8" i="19"/>
  <c r="K84" i="19"/>
  <c r="Q34" i="19"/>
  <c r="X7" i="19"/>
  <c r="Y7" i="19" s="1"/>
  <c r="Z7" i="19" s="1"/>
  <c r="AA7" i="19" s="1"/>
  <c r="AB7" i="19" s="1"/>
  <c r="E84" i="19"/>
  <c r="Q72" i="19" l="1"/>
  <c r="Q84" i="19" s="1"/>
  <c r="Q7" i="19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<sst xmlns="http://schemas.openxmlformats.org/spreadsheetml/2006/main" count="307" uniqueCount="123">
  <si>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</si>
  <si>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</si>
  <si>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</si>
  <si>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</si>
  <si>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</si>
  <si>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</si>
  <si>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</si>
  <si>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</si>
  <si>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</si>
  <si>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</si>
  <si>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</si>
  <si>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</si>
  <si>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</si>
  <si>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</si>
  <si>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</si>
  <si>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</si>
  <si>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</si>
  <si>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</si>
  <si>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</si>
  <si>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</si>
  <si>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</si>
  <si>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</si>
  <si>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</si>
  <si>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</si>
  <si>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</si>
  <si>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</si>
  <si>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</si>
  <si>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</si>
  <si>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</si>
  <si>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</si>
  <si>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</si>
  <si>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</si>
  <si>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</si>
  <si>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</si>
  <si>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</si>
  <si>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</si>
  <si>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</si>
  <si>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</si>
  <si>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</si>
  <si>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</si>
  <si>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</si>
  <si>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</si>
  <si>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</si>
  <si>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</si>
  <si>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</si>
  <si>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</si>
  <si>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</si>
  <si>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</si>
  <si>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</si>
  <si>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</si>
  <si>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</si>
  <si>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</si>
  <si>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</si>
  <si>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</si>
  <si>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</si>
  <si>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</si>
  <si>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</si>
  <si>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</si>
  <si>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</si>
  <si>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</si>
  <si>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</si>
  <si>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</si>
  <si>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</si>
  <si>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</si>
  <si>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</si>
  <si>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</si>
  <si>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</si>
  <si>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</si>
  <si>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</si>
  <si>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</si>
  <si>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</si>
  <si>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</si>
  <si>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</si>
  <si>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</si>
  <si>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</si>
  <si>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</si>
  <si>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</si>
  <si>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</si>
  <si>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</si>
  <si>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</si>
  <si>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</si>
  <si>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</si>
  <si>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</si>
  <si>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</si>
  <si>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</si>
  <si>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</si>
  <si>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</si>
  <si>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</si>
  <si>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</si>
  <si>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</si>
  <si>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</si>
  <si>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</si>
  <si>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</si>
  <si>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</si>
  <si>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</si>
  <si>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</si>
  <si>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</si>
  <si>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</si>
  <si>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</si>
  <si>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</si>
  <si>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</si>
  <si>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</si>
  <si>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</si>
  <si>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</si>
  <si>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</si>
  <si>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</si>
  <si>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</si>
  <si>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</si>
  <si>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</si>
  <si>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</si>
  <si>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</si>
  <si>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</si>
  <si>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</si>
  <si>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</si>
  <si>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</si>
  <si>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</si>
  <si>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</si>
  <si>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Año 2023</t>
  </si>
  <si>
    <t>Ejecución de Gastos y Aplicaciones Financieras</t>
  </si>
  <si>
    <t>En RD$ Gasto Devengado</t>
  </si>
  <si>
    <t>Fecha de registro: hasta el 08 de Diciembre 2023</t>
  </si>
  <si>
    <t>Fecha de imputación: hasta el 30 de Novimebre de 2023</t>
  </si>
  <si>
    <t>Presupuesto Modificado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</si>
</sst>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7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1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69" zoomScaleNormal="100" workbookViewId="0">
      <selection activeCell="A90" sqref="A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1" t="s">
        <v>101</v>
      </c>
      <c r="B1" s="121"/>
      <c r="C1" s="121"/>
      <c r="E1" s="9" t="s">
        <v>38</v>
      </c>
    </row>
    <row r="2" spans="1:6" ht="18.75" x14ac:dyDescent="0.25">
      <c r="A2" s="121" t="s">
        <v>108</v>
      </c>
      <c r="B2" s="121"/>
      <c r="C2" s="121"/>
      <c r="E2" s="15" t="s">
        <v>97</v>
      </c>
    </row>
    <row r="3" spans="1:6" ht="18.75" x14ac:dyDescent="0.25">
      <c r="A3" s="121" t="s">
        <v>117</v>
      </c>
      <c r="B3" s="121"/>
      <c r="C3" s="121"/>
      <c r="E3" s="15" t="s">
        <v>98</v>
      </c>
    </row>
    <row r="4" spans="1:6" ht="18.75" x14ac:dyDescent="0.3">
      <c r="A4" s="122" t="s">
        <v>99</v>
      </c>
      <c r="B4" s="122"/>
      <c r="C4" s="122"/>
      <c r="E4" s="9" t="s">
        <v>93</v>
      </c>
    </row>
    <row r="5" spans="1:6" x14ac:dyDescent="0.25">
      <c r="A5" s="118" t="s">
        <v>36</v>
      </c>
      <c r="B5" s="118"/>
      <c r="C5" s="118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335288000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175419179</v>
      </c>
      <c r="C10" s="27">
        <v>0</v>
      </c>
      <c r="E10" s="18"/>
    </row>
    <row r="11" spans="1:6" x14ac:dyDescent="0.25">
      <c r="A11" s="8" t="s">
        <v>4</v>
      </c>
      <c r="B11" s="29">
        <v>35256000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9">
        <v>600000</v>
      </c>
      <c r="C13" s="27">
        <v>0</v>
      </c>
    </row>
    <row r="14" spans="1:6" x14ac:dyDescent="0.25">
      <c r="A14" s="8" t="s">
        <v>6</v>
      </c>
      <c r="B14" s="29">
        <v>23564821</v>
      </c>
      <c r="C14" s="27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28">
        <f>C16+C17+C18+C19+C20+C21+C22+C23+C24</f>
        <v>0</v>
      </c>
    </row>
    <row r="16" spans="1:6" x14ac:dyDescent="0.25">
      <c r="A16" s="8" t="s">
        <v>8</v>
      </c>
      <c r="B16" s="29">
        <v>10960000</v>
      </c>
      <c r="C16" s="27">
        <v>0</v>
      </c>
    </row>
    <row r="17" spans="1:7" x14ac:dyDescent="0.25">
      <c r="A17" s="8" t="s">
        <v>9</v>
      </c>
      <c r="B17" s="29">
        <v>3180000</v>
      </c>
      <c r="C17" s="27">
        <v>0</v>
      </c>
    </row>
    <row r="18" spans="1:7" x14ac:dyDescent="0.25">
      <c r="A18" s="8" t="s">
        <v>10</v>
      </c>
      <c r="B18" s="29">
        <v>500000</v>
      </c>
      <c r="C18" s="27">
        <v>0</v>
      </c>
    </row>
    <row r="19" spans="1:7" ht="18" customHeight="1" x14ac:dyDescent="0.25">
      <c r="A19" s="8" t="s">
        <v>11</v>
      </c>
      <c r="B19" s="29">
        <v>300000</v>
      </c>
      <c r="C19" s="27">
        <v>0</v>
      </c>
    </row>
    <row r="20" spans="1:7" x14ac:dyDescent="0.25">
      <c r="A20" s="8" t="s">
        <v>12</v>
      </c>
      <c r="B20" s="29">
        <v>13010000</v>
      </c>
      <c r="C20" s="27">
        <v>0</v>
      </c>
      <c r="G20" s="36"/>
    </row>
    <row r="21" spans="1:7" x14ac:dyDescent="0.25">
      <c r="A21" s="8" t="s">
        <v>13</v>
      </c>
      <c r="B21" s="29">
        <v>5752000</v>
      </c>
      <c r="C21" s="27">
        <v>0</v>
      </c>
    </row>
    <row r="22" spans="1:7" x14ac:dyDescent="0.25">
      <c r="A22" s="8" t="s">
        <v>14</v>
      </c>
      <c r="B22" s="29">
        <v>4365000</v>
      </c>
      <c r="C22" s="27">
        <v>0</v>
      </c>
      <c r="G22" s="36"/>
    </row>
    <row r="23" spans="1:7" x14ac:dyDescent="0.25">
      <c r="A23" s="8" t="s">
        <v>15</v>
      </c>
      <c r="B23" s="29">
        <v>30489000</v>
      </c>
      <c r="C23" s="27">
        <v>0</v>
      </c>
    </row>
    <row r="24" spans="1:7" x14ac:dyDescent="0.25">
      <c r="A24" s="8" t="s">
        <v>40</v>
      </c>
      <c r="B24" s="29">
        <v>5225000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B26+B27+B28+B29+B30+B31+B32+B33+B34</f>
        <v>14267000</v>
      </c>
      <c r="C25" s="28">
        <f>C26+C27+C28+C29+C30+C31+C32+C33+C34</f>
        <v>0</v>
      </c>
    </row>
    <row r="26" spans="1:7" x14ac:dyDescent="0.25">
      <c r="A26" s="8" t="s">
        <v>17</v>
      </c>
      <c r="B26" s="29">
        <v>750000</v>
      </c>
      <c r="C26" s="27">
        <v>0</v>
      </c>
    </row>
    <row r="27" spans="1:7" x14ac:dyDescent="0.25">
      <c r="A27" s="8" t="s">
        <v>18</v>
      </c>
      <c r="B27" s="29">
        <v>350000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300000</v>
      </c>
      <c r="C30" s="27">
        <v>0</v>
      </c>
    </row>
    <row r="31" spans="1:7" x14ac:dyDescent="0.25">
      <c r="A31" s="8" t="s">
        <v>22</v>
      </c>
      <c r="B31" s="27">
        <v>20000</v>
      </c>
      <c r="C31" s="27">
        <v>0</v>
      </c>
    </row>
    <row r="32" spans="1:7" x14ac:dyDescent="0.25">
      <c r="A32" s="8" t="s">
        <v>23</v>
      </c>
      <c r="B32" s="29">
        <v>8550000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9">
        <v>3667000</v>
      </c>
      <c r="C34" s="27">
        <v>0</v>
      </c>
    </row>
    <row r="35" spans="1:3" x14ac:dyDescent="0.25">
      <c r="A35" s="3" t="s">
        <v>25</v>
      </c>
      <c r="B35" s="4">
        <f>B36+B37+B38+B39+B40+B41+B42</f>
        <v>1900000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1700000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28">
        <f>C52+C53+C54+C55+C56+C57+C58+C59+C60</f>
        <v>0</v>
      </c>
    </row>
    <row r="52" spans="1:3" x14ac:dyDescent="0.25">
      <c r="A52" s="8" t="s">
        <v>29</v>
      </c>
      <c r="B52" s="29">
        <v>400000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9">
        <v>100000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335288000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7" t="s">
        <v>116</v>
      </c>
      <c r="C94" s="117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8" t="s">
        <v>104</v>
      </c>
      <c r="C95" s="118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9" t="s">
        <v>110</v>
      </c>
      <c r="B99" s="119"/>
      <c r="E99" s="21"/>
      <c r="F99" s="21"/>
      <c r="G99" s="21"/>
      <c r="H99" s="21"/>
      <c r="I99" s="21"/>
      <c r="J99" s="21"/>
    </row>
    <row r="100" spans="1:10" x14ac:dyDescent="0.25">
      <c r="A100" s="120" t="s">
        <v>105</v>
      </c>
      <c r="B100" s="120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6"/>
  <sheetViews>
    <sheetView showGridLines="0" topLeftCell="A4" zoomScaleNormal="100" workbookViewId="0">
      <pane xSplit="2" ySplit="1" topLeftCell="C41" activePane="bottomRight" state="frozen"/>
      <selection activeCell="K25" sqref="K25"/>
      <selection pane="topRight" activeCell="K25" sqref="K25"/>
      <selection pane="bottomLeft" activeCell="K25" sqref="K25"/>
      <selection pane="bottomRight" activeCell="H15" sqref="H14:H15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4" width="10.85546875" style="35" bestFit="1" customWidth="1"/>
    <col min="5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4" style="35" customWidth="1"/>
    <col min="12" max="12" width="13.42578125" style="35" customWidth="1"/>
    <col min="13" max="13" width="14.140625" style="35" customWidth="1"/>
    <col min="14" max="14" width="20" style="35" bestFit="1" customWidth="1"/>
    <col min="15" max="15" width="12.7109375" style="35" bestFit="1" customWidth="1"/>
    <col min="16" max="16" width="12.8554687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23" t="s">
        <v>101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S1" s="15" t="s">
        <v>94</v>
      </c>
    </row>
    <row r="2" spans="1:30" ht="15.75" x14ac:dyDescent="0.25">
      <c r="A2" s="46"/>
      <c r="B2" s="124" t="s">
        <v>108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S2" s="15"/>
    </row>
    <row r="3" spans="1:30" ht="15.75" x14ac:dyDescent="0.25">
      <c r="A3" s="46"/>
      <c r="B3" s="124" t="s">
        <v>117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S3" s="45"/>
    </row>
    <row r="4" spans="1:30" ht="15.75" x14ac:dyDescent="0.25">
      <c r="A4" s="46"/>
      <c r="B4" s="123" t="s">
        <v>118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S4" s="45"/>
    </row>
    <row r="5" spans="1:30" ht="42.6" customHeight="1" x14ac:dyDescent="0.25">
      <c r="A5" s="46"/>
      <c r="B5" s="48"/>
      <c r="C5" s="48"/>
      <c r="D5" s="48"/>
      <c r="E5" s="125" t="s">
        <v>119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70"/>
      <c r="Q5" s="48"/>
      <c r="S5" s="45"/>
    </row>
    <row r="6" spans="1:30" ht="38.25" x14ac:dyDescent="0.25">
      <c r="A6" s="46"/>
      <c r="B6" s="49" t="s">
        <v>0</v>
      </c>
      <c r="C6" s="50" t="s">
        <v>37</v>
      </c>
      <c r="D6" s="51" t="s">
        <v>122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7">
        <f t="shared" ref="C7:Q7" si="0">C8+C14+C24+C34+C42+C50+C60+C65+C68</f>
        <v>335288000</v>
      </c>
      <c r="D7" s="78">
        <f t="shared" si="0"/>
        <v>509630574.12</v>
      </c>
      <c r="E7" s="79">
        <f t="shared" si="0"/>
        <v>20245549.07</v>
      </c>
      <c r="F7" s="78">
        <f t="shared" si="0"/>
        <v>23978356.990000002</v>
      </c>
      <c r="G7" s="78">
        <f t="shared" si="0"/>
        <v>29098235.179999996</v>
      </c>
      <c r="H7" s="78">
        <f t="shared" si="0"/>
        <v>36226262.570000008</v>
      </c>
      <c r="I7" s="78">
        <f t="shared" si="0"/>
        <v>39262795.080000006</v>
      </c>
      <c r="J7" s="78">
        <f t="shared" si="0"/>
        <v>29947494.5</v>
      </c>
      <c r="K7" s="78">
        <f t="shared" si="0"/>
        <v>30903993.68</v>
      </c>
      <c r="L7" s="78">
        <f t="shared" si="0"/>
        <v>34222865</v>
      </c>
      <c r="M7" s="78">
        <f t="shared" si="0"/>
        <v>44985894.179999992</v>
      </c>
      <c r="N7" s="78">
        <f t="shared" si="0"/>
        <v>48132753.219999999</v>
      </c>
      <c r="O7" s="100">
        <f t="shared" si="0"/>
        <v>43292958.679999992</v>
      </c>
      <c r="P7" s="100">
        <f t="shared" si="0"/>
        <v>62304104.220000006</v>
      </c>
      <c r="Q7" s="80">
        <f t="shared" si="0"/>
        <v>442601262.37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1">
        <f>C9+C10+C11+C12+C13</f>
        <v>244840000</v>
      </c>
      <c r="D8" s="82">
        <f>D9+D10+D11+D12+D13</f>
        <v>274695179</v>
      </c>
      <c r="E8" s="83">
        <f>E9+E10+E11+E12+E13</f>
        <v>16425306.469999999</v>
      </c>
      <c r="F8" s="83">
        <f t="shared" ref="F8:P8" si="2">F9+F10+F11+F12+F13</f>
        <v>16845266.710000001</v>
      </c>
      <c r="G8" s="83">
        <f t="shared" si="2"/>
        <v>17101256.109999999</v>
      </c>
      <c r="H8" s="83">
        <f t="shared" si="2"/>
        <v>17307435.829999998</v>
      </c>
      <c r="I8" s="83">
        <f t="shared" si="2"/>
        <v>28929888.870000001</v>
      </c>
      <c r="J8" s="83">
        <f>J9+J10+J11+J12+J13</f>
        <v>18020936.640000001</v>
      </c>
      <c r="K8" s="83">
        <f t="shared" si="2"/>
        <v>18189544.43</v>
      </c>
      <c r="L8" s="83">
        <f t="shared" si="2"/>
        <v>19317293.099999998</v>
      </c>
      <c r="M8" s="83">
        <f t="shared" si="2"/>
        <v>18264930.399999999</v>
      </c>
      <c r="N8" s="83">
        <f>N9+N10+N11+N12+N13</f>
        <v>31435960.630000003</v>
      </c>
      <c r="O8" s="101">
        <f t="shared" si="2"/>
        <v>33286626.199999999</v>
      </c>
      <c r="P8" s="101">
        <f t="shared" si="2"/>
        <v>32810131.800000001</v>
      </c>
      <c r="Q8" s="83">
        <f>E8+F8+G8+H8+I8+J8+K8+L8+M8+N8+O8+P8</f>
        <v>267934577.19</v>
      </c>
      <c r="U8" s="19"/>
    </row>
    <row r="9" spans="1:30" ht="13.5" customHeight="1" x14ac:dyDescent="0.25">
      <c r="A9" s="46"/>
      <c r="B9" s="63" t="s">
        <v>3</v>
      </c>
      <c r="C9" s="84">
        <v>175419179</v>
      </c>
      <c r="D9" s="85">
        <v>190419185</v>
      </c>
      <c r="E9" s="85">
        <v>13193666.67</v>
      </c>
      <c r="F9" s="85">
        <v>13246000</v>
      </c>
      <c r="G9" s="85">
        <v>13533456.85</v>
      </c>
      <c r="H9" s="85">
        <v>13575000</v>
      </c>
      <c r="I9" s="85">
        <v>15268612.720000001</v>
      </c>
      <c r="J9" s="85">
        <v>14305000</v>
      </c>
      <c r="K9" s="85">
        <v>14558150.439999999</v>
      </c>
      <c r="L9" s="85">
        <v>15122217.35</v>
      </c>
      <c r="M9" s="85">
        <v>14448151.359999999</v>
      </c>
      <c r="N9" s="85">
        <v>14749509.460000001</v>
      </c>
      <c r="O9" s="85">
        <v>29605483.199999999</v>
      </c>
      <c r="P9" s="85">
        <v>14539500</v>
      </c>
      <c r="Q9" s="86">
        <f>E9+F9+G9+H9+I9+J9+K9+L9+M9+N9+O9+P9</f>
        <v>186144748.04999998</v>
      </c>
    </row>
    <row r="10" spans="1:30" ht="13.5" customHeight="1" x14ac:dyDescent="0.25">
      <c r="A10" s="46"/>
      <c r="B10" s="63" t="s">
        <v>4</v>
      </c>
      <c r="C10" s="87">
        <v>35256000</v>
      </c>
      <c r="D10" s="85">
        <v>48222151</v>
      </c>
      <c r="E10" s="85">
        <v>675262.71</v>
      </c>
      <c r="F10" s="85">
        <v>675462.3</v>
      </c>
      <c r="G10" s="85">
        <v>690400</v>
      </c>
      <c r="H10" s="85">
        <v>757706.76</v>
      </c>
      <c r="I10" s="85">
        <v>10652075.369999999</v>
      </c>
      <c r="J10" s="85">
        <v>755843.58</v>
      </c>
      <c r="K10" s="85">
        <v>774823.85</v>
      </c>
      <c r="L10" s="85">
        <v>826925.73</v>
      </c>
      <c r="M10" s="85">
        <v>705400</v>
      </c>
      <c r="N10" s="85">
        <v>13933475.140000001</v>
      </c>
      <c r="O10" s="85">
        <v>1533205.56</v>
      </c>
      <c r="P10" s="85">
        <v>14613138.609999999</v>
      </c>
      <c r="Q10" s="69">
        <f t="shared" ref="Q10:Q29" si="3">E10+F10+G10+H10+I10+J10+K10+L10+M10+N10+O10+P10</f>
        <v>46593719.609999999</v>
      </c>
    </row>
    <row r="11" spans="1:30" x14ac:dyDescent="0.25">
      <c r="A11" s="46"/>
      <c r="B11" s="63" t="s">
        <v>39</v>
      </c>
      <c r="C11" s="67">
        <v>10000000</v>
      </c>
      <c r="D11" s="69">
        <v>10176000</v>
      </c>
      <c r="E11" s="85">
        <v>643500</v>
      </c>
      <c r="F11" s="85">
        <v>1003860</v>
      </c>
      <c r="G11" s="103">
        <v>918060</v>
      </c>
      <c r="H11" s="85">
        <v>969540</v>
      </c>
      <c r="I11" s="85">
        <v>815100</v>
      </c>
      <c r="J11" s="85">
        <v>849420</v>
      </c>
      <c r="K11" s="85">
        <v>703560</v>
      </c>
      <c r="L11" s="85">
        <v>1184040</v>
      </c>
      <c r="M11" s="85">
        <v>978120</v>
      </c>
      <c r="N11" s="85">
        <v>600600</v>
      </c>
      <c r="O11" s="99">
        <v>0</v>
      </c>
      <c r="P11" s="85">
        <v>1510080</v>
      </c>
      <c r="Q11" s="69">
        <f>E11+F11+G11+H11+I11+J11+K11+L11+M11+N11+O11+P11</f>
        <v>10175880</v>
      </c>
    </row>
    <row r="12" spans="1:30" x14ac:dyDescent="0.25">
      <c r="A12" s="46"/>
      <c r="B12" s="63" t="s">
        <v>5</v>
      </c>
      <c r="C12" s="87">
        <v>600000</v>
      </c>
      <c r="D12" s="88">
        <v>600000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f>E12+F12+G12+H12+I12+J12+K12+L12+M12+N12+O12+P12</f>
        <v>0</v>
      </c>
    </row>
    <row r="13" spans="1:30" x14ac:dyDescent="0.25">
      <c r="A13" s="46"/>
      <c r="B13" s="63" t="s">
        <v>6</v>
      </c>
      <c r="C13" s="87">
        <v>23564821</v>
      </c>
      <c r="D13" s="85">
        <v>25277843</v>
      </c>
      <c r="E13" s="85">
        <v>1912877.09</v>
      </c>
      <c r="F13" s="85">
        <v>1919944.41</v>
      </c>
      <c r="G13" s="36">
        <v>1959339.26</v>
      </c>
      <c r="H13" s="85">
        <v>2005189.07</v>
      </c>
      <c r="I13" s="102">
        <v>2194100.7799999998</v>
      </c>
      <c r="J13" s="102">
        <v>2110673.06</v>
      </c>
      <c r="K13" s="85">
        <v>2153010.14</v>
      </c>
      <c r="L13" s="85">
        <v>2184110.02</v>
      </c>
      <c r="M13" s="85">
        <v>2133259.04</v>
      </c>
      <c r="N13" s="85">
        <v>2152376.0299999998</v>
      </c>
      <c r="O13" s="85">
        <v>2147937.44</v>
      </c>
      <c r="P13" s="85">
        <v>2147413.19</v>
      </c>
      <c r="Q13" s="85">
        <f>E13+F13+G13+H13+I13+J13+K13+L13+M13+N13+O13+P13</f>
        <v>25020229.530000005</v>
      </c>
    </row>
    <row r="14" spans="1:30" ht="13.5" customHeight="1" x14ac:dyDescent="0.25">
      <c r="A14" s="46"/>
      <c r="B14" s="53" t="s">
        <v>7</v>
      </c>
      <c r="C14" s="89">
        <f>C15+C16+C17+C18+C19+C20+C21+C22+C23</f>
        <v>73781000</v>
      </c>
      <c r="D14" s="89">
        <f>D15+D16+D17+D18+D19+D20+D21+D22+D23</f>
        <v>165376720.90000001</v>
      </c>
      <c r="E14" s="83">
        <f t="shared" ref="E14:P14" si="4">E15+E16+E17+E18+E19+E20+E21+E22+E23</f>
        <v>3218502.6</v>
      </c>
      <c r="F14" s="83">
        <f t="shared" si="4"/>
        <v>6197603.8200000003</v>
      </c>
      <c r="G14" s="83">
        <f t="shared" si="4"/>
        <v>10107866.68</v>
      </c>
      <c r="H14" s="83">
        <f t="shared" si="4"/>
        <v>10086977.870000001</v>
      </c>
      <c r="I14" s="83">
        <f t="shared" si="4"/>
        <v>8513623.1199999992</v>
      </c>
      <c r="J14" s="83">
        <f t="shared" si="4"/>
        <v>9777054.3900000006</v>
      </c>
      <c r="K14" s="83">
        <f t="shared" si="4"/>
        <v>12181255.459999999</v>
      </c>
      <c r="L14" s="83">
        <f t="shared" si="4"/>
        <v>13620180.470000003</v>
      </c>
      <c r="M14" s="83">
        <f t="shared" si="4"/>
        <v>25891043.559999999</v>
      </c>
      <c r="N14" s="83">
        <f t="shared" si="4"/>
        <v>12246582.200000001</v>
      </c>
      <c r="O14" s="101">
        <f t="shared" si="4"/>
        <v>8992411.9299999997</v>
      </c>
      <c r="P14" s="101">
        <f t="shared" si="4"/>
        <v>18706780.57</v>
      </c>
      <c r="Q14" s="90">
        <f t="shared" si="3"/>
        <v>139539882.67000002</v>
      </c>
    </row>
    <row r="15" spans="1:30" ht="13.5" customHeight="1" x14ac:dyDescent="0.25">
      <c r="A15" s="46"/>
      <c r="B15" s="63" t="s">
        <v>8</v>
      </c>
      <c r="C15" s="91">
        <v>10960000</v>
      </c>
      <c r="D15" s="91">
        <v>18498900</v>
      </c>
      <c r="E15" s="85">
        <v>1138844.95</v>
      </c>
      <c r="F15" s="85">
        <v>1296419.32</v>
      </c>
      <c r="G15" s="85">
        <v>1319069.1200000001</v>
      </c>
      <c r="H15" s="85">
        <v>1312894.06</v>
      </c>
      <c r="I15" s="85">
        <v>1364649.13</v>
      </c>
      <c r="J15" s="85">
        <v>1395746.1</v>
      </c>
      <c r="K15" s="85">
        <v>1458231.79</v>
      </c>
      <c r="L15" s="85">
        <v>1534153.78</v>
      </c>
      <c r="M15" s="85">
        <v>1511510.21</v>
      </c>
      <c r="N15" s="85">
        <v>1512291.34</v>
      </c>
      <c r="O15" s="85">
        <v>1561928.1</v>
      </c>
      <c r="P15" s="85">
        <v>1502430.7</v>
      </c>
      <c r="Q15" s="85">
        <f t="shared" si="3"/>
        <v>16908168.599999998</v>
      </c>
    </row>
    <row r="16" spans="1:30" x14ac:dyDescent="0.25">
      <c r="A16" s="46"/>
      <c r="B16" s="63" t="s">
        <v>9</v>
      </c>
      <c r="C16" s="91">
        <v>3180000</v>
      </c>
      <c r="D16" s="91">
        <v>8227350</v>
      </c>
      <c r="E16" s="85">
        <v>75000</v>
      </c>
      <c r="F16" s="85">
        <v>233795.24</v>
      </c>
      <c r="G16" s="85">
        <v>129800</v>
      </c>
      <c r="H16" s="99">
        <v>0</v>
      </c>
      <c r="I16" s="85">
        <v>467324.25</v>
      </c>
      <c r="J16" s="85">
        <v>924319.49</v>
      </c>
      <c r="K16" s="85">
        <v>510497.5</v>
      </c>
      <c r="L16" s="85">
        <v>1684763.66</v>
      </c>
      <c r="M16" s="85">
        <v>739202.85</v>
      </c>
      <c r="N16" s="85">
        <v>410412</v>
      </c>
      <c r="O16" s="85">
        <v>218000</v>
      </c>
      <c r="P16" s="85">
        <v>1676609.39</v>
      </c>
      <c r="Q16" s="85">
        <f t="shared" si="3"/>
        <v>7069724.379999999</v>
      </c>
    </row>
    <row r="17" spans="1:17" ht="13.5" customHeight="1" x14ac:dyDescent="0.25">
      <c r="A17" s="46"/>
      <c r="B17" s="63" t="s">
        <v>10</v>
      </c>
      <c r="C17" s="91">
        <v>500000</v>
      </c>
      <c r="D17" s="91">
        <v>1940000</v>
      </c>
      <c r="E17" s="85">
        <v>9300</v>
      </c>
      <c r="F17" s="85">
        <v>10000</v>
      </c>
      <c r="G17" s="85">
        <v>16550</v>
      </c>
      <c r="H17" s="85">
        <v>31100</v>
      </c>
      <c r="I17" s="85">
        <v>184960.8</v>
      </c>
      <c r="J17" s="85">
        <v>36550</v>
      </c>
      <c r="K17" s="103">
        <v>0</v>
      </c>
      <c r="L17" s="103">
        <v>438127.12</v>
      </c>
      <c r="M17" s="99">
        <v>0</v>
      </c>
      <c r="N17" s="85">
        <v>293617.44</v>
      </c>
      <c r="O17" s="85">
        <v>107389.67</v>
      </c>
      <c r="P17" s="85">
        <v>105500</v>
      </c>
      <c r="Q17" s="85">
        <f t="shared" si="3"/>
        <v>1233095.0299999998</v>
      </c>
    </row>
    <row r="18" spans="1:17" ht="13.5" customHeight="1" x14ac:dyDescent="0.25">
      <c r="A18" s="46"/>
      <c r="B18" s="63" t="s">
        <v>11</v>
      </c>
      <c r="C18" s="91">
        <v>300000</v>
      </c>
      <c r="D18" s="91">
        <v>2378700</v>
      </c>
      <c r="E18" s="85">
        <v>4600</v>
      </c>
      <c r="F18" s="85">
        <v>58333.32</v>
      </c>
      <c r="G18" s="85">
        <v>145566.64000000001</v>
      </c>
      <c r="H18" s="85">
        <v>86033.32</v>
      </c>
      <c r="I18" s="85">
        <v>448777</v>
      </c>
      <c r="J18" s="85">
        <v>167379.38</v>
      </c>
      <c r="K18" s="85">
        <v>75833.320000000007</v>
      </c>
      <c r="L18" s="85">
        <v>275922.17</v>
      </c>
      <c r="M18" s="85">
        <v>73051.02</v>
      </c>
      <c r="N18" s="85">
        <v>141340.24</v>
      </c>
      <c r="O18" s="85">
        <v>255000</v>
      </c>
      <c r="P18" s="85">
        <v>160272.54</v>
      </c>
      <c r="Q18" s="85">
        <f t="shared" si="3"/>
        <v>1892108.95</v>
      </c>
    </row>
    <row r="19" spans="1:17" ht="13.5" customHeight="1" x14ac:dyDescent="0.25">
      <c r="A19" s="46"/>
      <c r="B19" s="63" t="s">
        <v>12</v>
      </c>
      <c r="C19" s="91">
        <v>13010000</v>
      </c>
      <c r="D19" s="91">
        <v>29870099.899999999</v>
      </c>
      <c r="E19" s="85">
        <v>1050731</v>
      </c>
      <c r="F19" s="85">
        <v>1653038.99</v>
      </c>
      <c r="G19" s="85">
        <v>1281726.6000000001</v>
      </c>
      <c r="H19" s="85">
        <v>1271487.7</v>
      </c>
      <c r="I19" s="85">
        <v>1736726.35</v>
      </c>
      <c r="J19" s="85">
        <v>613018.65</v>
      </c>
      <c r="K19" s="85">
        <v>1078484.42</v>
      </c>
      <c r="L19" s="85">
        <v>1934177.05</v>
      </c>
      <c r="M19" s="85">
        <v>2533949.0699999998</v>
      </c>
      <c r="N19" s="85">
        <v>4826199.53</v>
      </c>
      <c r="O19" s="85">
        <v>1450399.35</v>
      </c>
      <c r="P19" s="85">
        <v>3961754.6</v>
      </c>
      <c r="Q19" s="85">
        <f t="shared" si="3"/>
        <v>23391693.310000006</v>
      </c>
    </row>
    <row r="20" spans="1:17" ht="13.5" customHeight="1" x14ac:dyDescent="0.25">
      <c r="A20" s="46"/>
      <c r="B20" s="63" t="s">
        <v>13</v>
      </c>
      <c r="C20" s="91">
        <v>5752000</v>
      </c>
      <c r="D20" s="91">
        <v>7764000</v>
      </c>
      <c r="E20" s="85">
        <v>57052.32</v>
      </c>
      <c r="F20" s="85">
        <v>218081.2</v>
      </c>
      <c r="G20" s="85">
        <v>372962.94</v>
      </c>
      <c r="H20" s="85">
        <v>3167981.16</v>
      </c>
      <c r="I20" s="85">
        <v>319577.24</v>
      </c>
      <c r="J20" s="85">
        <v>353930.06</v>
      </c>
      <c r="K20" s="85">
        <v>896757.42</v>
      </c>
      <c r="L20" s="85">
        <v>694948.77</v>
      </c>
      <c r="M20" s="85">
        <v>385347.55</v>
      </c>
      <c r="N20" s="99">
        <v>0</v>
      </c>
      <c r="O20" s="85">
        <v>391410.12</v>
      </c>
      <c r="P20" s="85">
        <v>795194.98</v>
      </c>
      <c r="Q20" s="85">
        <f t="shared" si="3"/>
        <v>7653243.7599999998</v>
      </c>
    </row>
    <row r="21" spans="1:17" ht="21.75" customHeight="1" x14ac:dyDescent="0.25">
      <c r="A21" s="46"/>
      <c r="B21" s="63" t="s">
        <v>14</v>
      </c>
      <c r="C21" s="91">
        <v>4365000</v>
      </c>
      <c r="D21" s="91">
        <v>25788500</v>
      </c>
      <c r="E21" s="99">
        <v>0</v>
      </c>
      <c r="F21" s="99">
        <v>234643</v>
      </c>
      <c r="G21" s="99">
        <v>1763843.5</v>
      </c>
      <c r="H21" s="85">
        <v>2035826.47</v>
      </c>
      <c r="I21" s="85">
        <v>551827</v>
      </c>
      <c r="J21" s="85">
        <v>3485667.92</v>
      </c>
      <c r="K21" s="85">
        <v>1159938.58</v>
      </c>
      <c r="L21" s="85">
        <v>2037720.87</v>
      </c>
      <c r="M21" s="85">
        <v>6540361.3700000001</v>
      </c>
      <c r="N21" s="85">
        <v>808330.16</v>
      </c>
      <c r="O21" s="85">
        <v>720265.88</v>
      </c>
      <c r="P21" s="85">
        <v>4683747.2300000004</v>
      </c>
      <c r="Q21" s="85">
        <f t="shared" si="3"/>
        <v>24022171.98</v>
      </c>
    </row>
    <row r="22" spans="1:17" x14ac:dyDescent="0.25">
      <c r="A22" s="46"/>
      <c r="B22" s="63" t="s">
        <v>15</v>
      </c>
      <c r="C22" s="91">
        <v>30489000</v>
      </c>
      <c r="D22" s="91">
        <v>57237171</v>
      </c>
      <c r="E22" s="85">
        <v>882974.33</v>
      </c>
      <c r="F22" s="85">
        <v>1653635.44</v>
      </c>
      <c r="G22" s="85">
        <v>4415429.54</v>
      </c>
      <c r="H22" s="85">
        <v>1478007.53</v>
      </c>
      <c r="I22" s="85">
        <v>2105795.59</v>
      </c>
      <c r="J22" s="85">
        <v>2166045.04</v>
      </c>
      <c r="K22" s="85">
        <v>6342449.9000000004</v>
      </c>
      <c r="L22" s="85">
        <v>1900763.76</v>
      </c>
      <c r="M22" s="85">
        <v>12823864.220000001</v>
      </c>
      <c r="N22" s="85">
        <v>3558159.85</v>
      </c>
      <c r="O22" s="85">
        <v>3502688.35</v>
      </c>
      <c r="P22" s="85">
        <v>3937653.02</v>
      </c>
      <c r="Q22" s="85">
        <f t="shared" si="3"/>
        <v>44767466.570000008</v>
      </c>
    </row>
    <row r="23" spans="1:17" x14ac:dyDescent="0.25">
      <c r="A23" s="46"/>
      <c r="B23" s="63" t="s">
        <v>40</v>
      </c>
      <c r="C23" s="91">
        <v>5225000</v>
      </c>
      <c r="D23" s="91">
        <v>13672000</v>
      </c>
      <c r="E23" s="99">
        <v>0</v>
      </c>
      <c r="F23" s="85">
        <v>839657.31</v>
      </c>
      <c r="G23" s="85">
        <v>662918.34</v>
      </c>
      <c r="H23" s="85">
        <v>703647.63</v>
      </c>
      <c r="I23" s="85">
        <v>1333985.76</v>
      </c>
      <c r="J23" s="85">
        <v>634397.75</v>
      </c>
      <c r="K23" s="85">
        <v>659062.53</v>
      </c>
      <c r="L23" s="85">
        <v>3119603.29</v>
      </c>
      <c r="M23" s="85">
        <v>1283757.27</v>
      </c>
      <c r="N23" s="85">
        <v>696231.64</v>
      </c>
      <c r="O23" s="85">
        <v>785330.46</v>
      </c>
      <c r="P23" s="85">
        <v>1883618.11</v>
      </c>
      <c r="Q23" s="85">
        <f t="shared" si="3"/>
        <v>12602210.09</v>
      </c>
    </row>
    <row r="24" spans="1:17" s="37" customFormat="1" ht="13.5" customHeight="1" x14ac:dyDescent="0.25">
      <c r="A24" s="55"/>
      <c r="B24" s="64" t="s">
        <v>16</v>
      </c>
      <c r="C24" s="89">
        <f>C25+C26+C27+C28+C29+C30+C31+C33+C32</f>
        <v>14267000</v>
      </c>
      <c r="D24" s="89">
        <f>D25+D26+D27+D28+D29+D30+D31+D32+D33</f>
        <v>27998674.219999999</v>
      </c>
      <c r="E24" s="83">
        <f t="shared" ref="E24:P24" si="5">E25+E26+E27+E28+E29+E30+E31+E32+E33</f>
        <v>601740</v>
      </c>
      <c r="F24" s="83">
        <f t="shared" si="5"/>
        <v>935486.46000000008</v>
      </c>
      <c r="G24" s="83">
        <f t="shared" si="5"/>
        <v>408331.74</v>
      </c>
      <c r="H24" s="83">
        <f t="shared" si="5"/>
        <v>7418901.5800000001</v>
      </c>
      <c r="I24" s="83">
        <f t="shared" si="5"/>
        <v>1251925.28</v>
      </c>
      <c r="J24" s="83">
        <f t="shared" si="5"/>
        <v>2063023.47</v>
      </c>
      <c r="K24" s="83">
        <f>K25+K26+K27+K28+K29+K30+K31+K32+K33</f>
        <v>483193.79000000004</v>
      </c>
      <c r="L24" s="83">
        <f t="shared" si="5"/>
        <v>641793.35</v>
      </c>
      <c r="M24" s="83">
        <f t="shared" si="5"/>
        <v>707185.05</v>
      </c>
      <c r="N24" s="83">
        <f t="shared" si="5"/>
        <v>1874572.55</v>
      </c>
      <c r="O24" s="83">
        <f>O25+O26+O27+O28+O29+O30+O31+O32+O33</f>
        <v>1013920.5499999999</v>
      </c>
      <c r="P24" s="104">
        <f t="shared" si="5"/>
        <v>7086375.2199999997</v>
      </c>
      <c r="Q24" s="89">
        <f t="shared" si="3"/>
        <v>24486449.039999999</v>
      </c>
    </row>
    <row r="25" spans="1:17" s="42" customFormat="1" x14ac:dyDescent="0.25">
      <c r="A25" s="47"/>
      <c r="B25" s="63" t="s">
        <v>17</v>
      </c>
      <c r="C25" s="92">
        <v>750000</v>
      </c>
      <c r="D25" s="92">
        <v>1962850</v>
      </c>
      <c r="E25" s="86">
        <v>8790</v>
      </c>
      <c r="F25" s="86">
        <v>243640.66</v>
      </c>
      <c r="G25" s="86">
        <v>148530.47</v>
      </c>
      <c r="H25" s="85">
        <v>154919.70000000001</v>
      </c>
      <c r="I25" s="103">
        <v>0</v>
      </c>
      <c r="J25" s="85">
        <v>9609.73</v>
      </c>
      <c r="K25" s="85">
        <v>4554.8</v>
      </c>
      <c r="L25" s="85">
        <v>236722.88</v>
      </c>
      <c r="M25" s="85">
        <v>125964.35</v>
      </c>
      <c r="N25" s="103">
        <v>12360</v>
      </c>
      <c r="O25" s="85">
        <v>5268.7</v>
      </c>
      <c r="P25" s="85">
        <v>395229.32</v>
      </c>
      <c r="Q25" s="85">
        <f t="shared" si="3"/>
        <v>1345590.61</v>
      </c>
    </row>
    <row r="26" spans="1:17" s="42" customFormat="1" x14ac:dyDescent="0.25">
      <c r="A26" s="47"/>
      <c r="B26" s="65" t="s">
        <v>18</v>
      </c>
      <c r="C26" s="92">
        <v>350000</v>
      </c>
      <c r="D26" s="92">
        <v>1237700</v>
      </c>
      <c r="E26" s="103">
        <v>0</v>
      </c>
      <c r="F26" s="103">
        <v>0</v>
      </c>
      <c r="G26" s="103">
        <v>0</v>
      </c>
      <c r="H26" s="85">
        <v>42480</v>
      </c>
      <c r="I26" s="85">
        <v>69620</v>
      </c>
      <c r="J26" s="85">
        <v>169920</v>
      </c>
      <c r="K26" s="85">
        <v>93679.97</v>
      </c>
      <c r="L26" s="85">
        <v>132750</v>
      </c>
      <c r="M26" s="85">
        <v>36580</v>
      </c>
      <c r="N26" s="85">
        <v>110648.6</v>
      </c>
      <c r="O26" s="103">
        <v>0</v>
      </c>
      <c r="P26" s="85">
        <v>340406.4</v>
      </c>
      <c r="Q26" s="85">
        <f t="shared" si="3"/>
        <v>996084.97</v>
      </c>
    </row>
    <row r="27" spans="1:17" s="42" customFormat="1" x14ac:dyDescent="0.25">
      <c r="A27" s="47"/>
      <c r="B27" s="63" t="s">
        <v>19</v>
      </c>
      <c r="C27" s="92">
        <v>600000</v>
      </c>
      <c r="D27" s="92">
        <v>3015144.26</v>
      </c>
      <c r="E27" s="86">
        <v>592950</v>
      </c>
      <c r="F27" s="103">
        <v>0</v>
      </c>
      <c r="G27" s="86">
        <v>12100</v>
      </c>
      <c r="H27" s="85">
        <v>1089447.68</v>
      </c>
      <c r="I27" s="86">
        <v>16050</v>
      </c>
      <c r="J27" s="85">
        <v>114165</v>
      </c>
      <c r="K27" s="103">
        <v>0</v>
      </c>
      <c r="L27" s="85">
        <v>45818.5</v>
      </c>
      <c r="M27" s="85">
        <v>149777.4</v>
      </c>
      <c r="N27" s="103">
        <v>0</v>
      </c>
      <c r="O27" s="103">
        <v>0</v>
      </c>
      <c r="P27" s="85">
        <v>268186.90999999997</v>
      </c>
      <c r="Q27" s="85">
        <f t="shared" si="3"/>
        <v>2288495.4899999998</v>
      </c>
    </row>
    <row r="28" spans="1:17" s="42" customFormat="1" x14ac:dyDescent="0.25">
      <c r="A28" s="47"/>
      <c r="B28" s="63" t="s">
        <v>20</v>
      </c>
      <c r="C28" s="92">
        <v>30000</v>
      </c>
      <c r="D28" s="92">
        <v>30000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f t="shared" si="3"/>
        <v>0</v>
      </c>
    </row>
    <row r="29" spans="1:17" s="42" customFormat="1" x14ac:dyDescent="0.25">
      <c r="A29" s="47"/>
      <c r="B29" s="63" t="s">
        <v>21</v>
      </c>
      <c r="C29" s="92">
        <v>300000</v>
      </c>
      <c r="D29" s="92">
        <v>511900</v>
      </c>
      <c r="E29" s="103">
        <v>0</v>
      </c>
      <c r="F29" s="103">
        <v>0</v>
      </c>
      <c r="G29" s="103">
        <v>0</v>
      </c>
      <c r="H29" s="85">
        <v>185817.29</v>
      </c>
      <c r="I29" s="103">
        <v>0</v>
      </c>
      <c r="J29" s="103">
        <v>0</v>
      </c>
      <c r="K29" s="85">
        <v>70999.990000000005</v>
      </c>
      <c r="L29" s="85">
        <v>6379.99</v>
      </c>
      <c r="M29" s="103">
        <v>0</v>
      </c>
      <c r="N29" s="103">
        <v>0</v>
      </c>
      <c r="O29" s="103">
        <v>0</v>
      </c>
      <c r="P29" s="85">
        <v>194795.7</v>
      </c>
      <c r="Q29" s="85">
        <f t="shared" si="3"/>
        <v>457992.97000000003</v>
      </c>
    </row>
    <row r="30" spans="1:17" s="42" customFormat="1" x14ac:dyDescent="0.25">
      <c r="A30" s="47"/>
      <c r="B30" s="63" t="s">
        <v>22</v>
      </c>
      <c r="C30" s="92">
        <v>20000</v>
      </c>
      <c r="D30" s="92">
        <v>104450</v>
      </c>
      <c r="E30" s="103">
        <v>0</v>
      </c>
      <c r="F30" s="103">
        <v>0</v>
      </c>
      <c r="G30" s="103">
        <v>0</v>
      </c>
      <c r="H30" s="103">
        <v>0</v>
      </c>
      <c r="I30" s="85">
        <v>15219.64</v>
      </c>
      <c r="J30" s="103">
        <v>0</v>
      </c>
      <c r="K30" s="103">
        <v>0</v>
      </c>
      <c r="L30" s="85">
        <v>2443.92</v>
      </c>
      <c r="M30" s="103">
        <v>0</v>
      </c>
      <c r="N30" s="103">
        <v>0</v>
      </c>
      <c r="O30" s="103">
        <v>10089</v>
      </c>
      <c r="P30" s="85">
        <v>12369.94</v>
      </c>
      <c r="Q30" s="85">
        <v>0</v>
      </c>
    </row>
    <row r="31" spans="1:17" s="42" customFormat="1" x14ac:dyDescent="0.25">
      <c r="A31" s="47"/>
      <c r="B31" s="63" t="s">
        <v>23</v>
      </c>
      <c r="C31" s="92">
        <v>8550000</v>
      </c>
      <c r="D31" s="92">
        <v>6635000</v>
      </c>
      <c r="E31" s="103">
        <v>0</v>
      </c>
      <c r="F31" s="103">
        <v>0</v>
      </c>
      <c r="G31" s="103">
        <v>0</v>
      </c>
      <c r="H31" s="85">
        <v>4600000</v>
      </c>
      <c r="I31" s="85">
        <v>67720.2</v>
      </c>
      <c r="J31" s="103">
        <v>0</v>
      </c>
      <c r="K31" s="102">
        <v>0</v>
      </c>
      <c r="L31" s="85">
        <v>17791.97</v>
      </c>
      <c r="M31" s="103">
        <v>0</v>
      </c>
      <c r="N31" s="103">
        <v>0</v>
      </c>
      <c r="O31" s="103">
        <v>1652</v>
      </c>
      <c r="P31" s="85">
        <v>1850000</v>
      </c>
      <c r="Q31" s="85">
        <f t="shared" ref="Q31:Q51" si="6">E31+F31+G31+H31+I31+J31+K31+L31+M31+N31+O31+P31</f>
        <v>6537164.1699999999</v>
      </c>
    </row>
    <row r="32" spans="1:17" s="42" customFormat="1" ht="25.5" x14ac:dyDescent="0.25">
      <c r="A32" s="47"/>
      <c r="B32" s="63" t="s">
        <v>41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3">
        <f>E32+F32+G32+H32+I32+J32+K32+L32+M32+N32+O32+P32</f>
        <v>0</v>
      </c>
    </row>
    <row r="33" spans="1:17" s="42" customFormat="1" x14ac:dyDescent="0.25">
      <c r="A33" s="47"/>
      <c r="B33" s="65" t="s">
        <v>24</v>
      </c>
      <c r="C33" s="92">
        <v>3667000</v>
      </c>
      <c r="D33" s="91">
        <v>14501629.960000001</v>
      </c>
      <c r="E33" s="103">
        <v>0</v>
      </c>
      <c r="F33" s="92">
        <v>691845.8</v>
      </c>
      <c r="G33" s="92">
        <v>247701.27</v>
      </c>
      <c r="H33" s="85">
        <v>1346236.91</v>
      </c>
      <c r="I33" s="85">
        <v>1083315.44</v>
      </c>
      <c r="J33" s="85">
        <v>1769328.74</v>
      </c>
      <c r="K33" s="85">
        <v>313959.03000000003</v>
      </c>
      <c r="L33" s="85">
        <v>199886.09</v>
      </c>
      <c r="M33" s="85">
        <v>394863.3</v>
      </c>
      <c r="N33" s="85">
        <v>1751563.95</v>
      </c>
      <c r="O33" s="85">
        <v>996910.85</v>
      </c>
      <c r="P33" s="85">
        <v>4025386.95</v>
      </c>
      <c r="Q33" s="85">
        <f>E33+F33+G33+H33+I33+J33+K33+L33+M33+N33+O33+P33</f>
        <v>12820998.330000002</v>
      </c>
    </row>
    <row r="34" spans="1:17" ht="13.5" customHeight="1" x14ac:dyDescent="0.25">
      <c r="A34" s="46"/>
      <c r="B34" s="64" t="s">
        <v>25</v>
      </c>
      <c r="C34" s="89">
        <f>C35+C36+C37+C38+C39+C40+C41</f>
        <v>1900000</v>
      </c>
      <c r="D34" s="89">
        <f>D35+D36+D37+D38+D39+D40+D41</f>
        <v>2900000</v>
      </c>
      <c r="E34" s="101">
        <f t="shared" ref="E34:P34" si="7">E35+E36+E37+E38+E39+E40+E41</f>
        <v>0</v>
      </c>
      <c r="F34" s="101">
        <f t="shared" si="7"/>
        <v>0</v>
      </c>
      <c r="G34" s="89">
        <f t="shared" si="7"/>
        <v>1236332.32</v>
      </c>
      <c r="H34" s="101">
        <f t="shared" si="7"/>
        <v>265848.7</v>
      </c>
      <c r="I34" s="104">
        <f>I35+I36+I37+I38+I39+I40+I41</f>
        <v>0</v>
      </c>
      <c r="J34" s="101">
        <f>J35+J36+J37+J38+J39+J40+J41</f>
        <v>0</v>
      </c>
      <c r="K34" s="104">
        <f>K35+K36+K37+K38+K39+K40+K41</f>
        <v>50000</v>
      </c>
      <c r="L34" s="101">
        <f t="shared" si="7"/>
        <v>403680</v>
      </c>
      <c r="M34" s="101">
        <f t="shared" si="7"/>
        <v>0</v>
      </c>
      <c r="N34" s="104">
        <f t="shared" si="7"/>
        <v>0</v>
      </c>
      <c r="O34" s="104">
        <f t="shared" si="7"/>
        <v>0</v>
      </c>
      <c r="P34" s="104">
        <f t="shared" si="7"/>
        <v>0</v>
      </c>
      <c r="Q34" s="107">
        <f t="shared" si="6"/>
        <v>1955861.02</v>
      </c>
    </row>
    <row r="35" spans="1:17" x14ac:dyDescent="0.25">
      <c r="A35" s="46"/>
      <c r="B35" s="63" t="s">
        <v>26</v>
      </c>
      <c r="C35" s="91">
        <v>200000</v>
      </c>
      <c r="D35" s="91">
        <v>200000</v>
      </c>
      <c r="E35" s="99">
        <v>0</v>
      </c>
      <c r="F35" s="99">
        <v>0</v>
      </c>
      <c r="G35" s="99">
        <v>0</v>
      </c>
      <c r="H35" s="85">
        <v>100000</v>
      </c>
      <c r="I35" s="99">
        <v>0</v>
      </c>
      <c r="J35" s="99">
        <v>0</v>
      </c>
      <c r="K35" s="85">
        <v>50000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85">
        <f t="shared" si="6"/>
        <v>150000</v>
      </c>
    </row>
    <row r="36" spans="1:17" x14ac:dyDescent="0.25">
      <c r="A36" s="46"/>
      <c r="B36" s="63" t="s">
        <v>42</v>
      </c>
      <c r="C36" s="105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f t="shared" si="6"/>
        <v>0</v>
      </c>
    </row>
    <row r="37" spans="1:17" x14ac:dyDescent="0.25">
      <c r="A37" s="46"/>
      <c r="B37" s="63" t="s">
        <v>43</v>
      </c>
      <c r="C37" s="105">
        <v>0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f t="shared" si="6"/>
        <v>0</v>
      </c>
    </row>
    <row r="38" spans="1:17" x14ac:dyDescent="0.25">
      <c r="A38" s="46"/>
      <c r="B38" s="63" t="s">
        <v>44</v>
      </c>
      <c r="C38" s="105">
        <v>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f t="shared" si="6"/>
        <v>0</v>
      </c>
    </row>
    <row r="39" spans="1:17" x14ac:dyDescent="0.25">
      <c r="A39" s="46"/>
      <c r="B39" s="63" t="s">
        <v>45</v>
      </c>
      <c r="C39" s="105">
        <v>0</v>
      </c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f t="shared" si="6"/>
        <v>0</v>
      </c>
    </row>
    <row r="40" spans="1:17" x14ac:dyDescent="0.25">
      <c r="A40" s="46"/>
      <c r="B40" s="63" t="s">
        <v>27</v>
      </c>
      <c r="C40" s="91">
        <v>1700000</v>
      </c>
      <c r="D40" s="91">
        <v>2700000</v>
      </c>
      <c r="E40" s="99">
        <v>0</v>
      </c>
      <c r="F40" s="99">
        <v>0</v>
      </c>
      <c r="G40" s="91">
        <v>1236332.32</v>
      </c>
      <c r="H40" s="85">
        <v>165848.70000000001</v>
      </c>
      <c r="I40" s="99">
        <v>0</v>
      </c>
      <c r="J40" s="99">
        <v>0</v>
      </c>
      <c r="K40" s="99">
        <v>0</v>
      </c>
      <c r="L40" s="85">
        <v>403680</v>
      </c>
      <c r="M40" s="99">
        <v>0</v>
      </c>
      <c r="N40" s="99">
        <v>0</v>
      </c>
      <c r="O40" s="99">
        <v>0</v>
      </c>
      <c r="P40" s="99">
        <v>0</v>
      </c>
      <c r="Q40" s="85">
        <f t="shared" si="6"/>
        <v>1805861.02</v>
      </c>
    </row>
    <row r="41" spans="1:17" x14ac:dyDescent="0.25">
      <c r="A41" s="46"/>
      <c r="B41" s="63" t="s">
        <v>46</v>
      </c>
      <c r="C41" s="105">
        <v>0</v>
      </c>
      <c r="D41" s="99">
        <v>0</v>
      </c>
      <c r="E41" s="99">
        <v>0</v>
      </c>
      <c r="F41" s="99">
        <v>0</v>
      </c>
      <c r="G41" s="99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f t="shared" si="6"/>
        <v>0</v>
      </c>
    </row>
    <row r="42" spans="1:17" x14ac:dyDescent="0.25">
      <c r="A42" s="46"/>
      <c r="B42" s="64" t="s">
        <v>47</v>
      </c>
      <c r="C42" s="104">
        <f>SUM(C43:C49)</f>
        <v>0</v>
      </c>
      <c r="D42" s="101">
        <f>SUM(D43:D49)</f>
        <v>0</v>
      </c>
      <c r="E42" s="101">
        <f t="shared" ref="E42:P42" si="8">E43+E44+E45+E46+E47+E48+E49</f>
        <v>0</v>
      </c>
      <c r="F42" s="101">
        <f t="shared" si="8"/>
        <v>0</v>
      </c>
      <c r="G42" s="107">
        <f t="shared" si="8"/>
        <v>0</v>
      </c>
      <c r="H42" s="107">
        <f t="shared" si="8"/>
        <v>0</v>
      </c>
      <c r="I42" s="107">
        <f t="shared" si="8"/>
        <v>0</v>
      </c>
      <c r="J42" s="107">
        <f t="shared" si="8"/>
        <v>0</v>
      </c>
      <c r="K42" s="107">
        <f t="shared" si="8"/>
        <v>0</v>
      </c>
      <c r="L42" s="107">
        <f t="shared" si="8"/>
        <v>0</v>
      </c>
      <c r="M42" s="107">
        <f t="shared" si="8"/>
        <v>0</v>
      </c>
      <c r="N42" s="107">
        <f t="shared" si="8"/>
        <v>0</v>
      </c>
      <c r="O42" s="107">
        <f t="shared" si="8"/>
        <v>0</v>
      </c>
      <c r="P42" s="107">
        <f t="shared" si="8"/>
        <v>0</v>
      </c>
      <c r="Q42" s="107">
        <f t="shared" si="6"/>
        <v>0</v>
      </c>
    </row>
    <row r="43" spans="1:17" x14ac:dyDescent="0.25">
      <c r="A43" s="46"/>
      <c r="B43" s="63" t="s">
        <v>48</v>
      </c>
      <c r="C43" s="105">
        <v>0</v>
      </c>
      <c r="D43" s="105">
        <v>0</v>
      </c>
      <c r="E43" s="99">
        <v>0</v>
      </c>
      <c r="F43" s="99">
        <v>0</v>
      </c>
      <c r="G43" s="99">
        <v>0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106">
        <f t="shared" si="6"/>
        <v>0</v>
      </c>
    </row>
    <row r="44" spans="1:17" x14ac:dyDescent="0.25">
      <c r="A44" s="46"/>
      <c r="B44" s="63" t="s">
        <v>49</v>
      </c>
      <c r="C44" s="105">
        <v>0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106">
        <f t="shared" si="6"/>
        <v>0</v>
      </c>
    </row>
    <row r="45" spans="1:17" x14ac:dyDescent="0.25">
      <c r="A45" s="46"/>
      <c r="B45" s="63" t="s">
        <v>50</v>
      </c>
      <c r="C45" s="105">
        <v>0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106">
        <f t="shared" si="6"/>
        <v>0</v>
      </c>
    </row>
    <row r="46" spans="1:17" x14ac:dyDescent="0.25">
      <c r="A46" s="46"/>
      <c r="B46" s="63" t="s">
        <v>51</v>
      </c>
      <c r="C46" s="105">
        <v>0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106">
        <f t="shared" si="6"/>
        <v>0</v>
      </c>
    </row>
    <row r="47" spans="1:17" x14ac:dyDescent="0.25">
      <c r="A47" s="46"/>
      <c r="B47" s="63" t="s">
        <v>52</v>
      </c>
      <c r="C47" s="105">
        <v>0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106">
        <f t="shared" si="6"/>
        <v>0</v>
      </c>
    </row>
    <row r="48" spans="1:17" x14ac:dyDescent="0.25">
      <c r="A48" s="46"/>
      <c r="B48" s="63" t="s">
        <v>53</v>
      </c>
      <c r="C48" s="105">
        <v>0</v>
      </c>
      <c r="D48" s="99">
        <v>0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106">
        <f t="shared" si="6"/>
        <v>0</v>
      </c>
    </row>
    <row r="49" spans="1:19" x14ac:dyDescent="0.25">
      <c r="A49" s="46"/>
      <c r="B49" s="63" t="s">
        <v>54</v>
      </c>
      <c r="C49" s="105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106">
        <f t="shared" si="6"/>
        <v>0</v>
      </c>
    </row>
    <row r="50" spans="1:19" s="42" customFormat="1" x14ac:dyDescent="0.25">
      <c r="A50" s="47"/>
      <c r="B50" s="66" t="s">
        <v>28</v>
      </c>
      <c r="C50" s="89">
        <f>C51+C52+C53+C54+C55+C56+C57+C58+C59</f>
        <v>500000</v>
      </c>
      <c r="D50" s="89">
        <f>D51+D52+D53+D54+D55+D56+D57+D58+D59</f>
        <v>25860000</v>
      </c>
      <c r="E50" s="101">
        <f>E51+E52+E53+E54+E55+E56+E57+E58+E59</f>
        <v>0</v>
      </c>
      <c r="F50" s="101">
        <f t="shared" ref="F50:P50" si="9">F51+F52+F53+F54+F55+F56+F57+F58+F59</f>
        <v>0</v>
      </c>
      <c r="G50" s="89">
        <f t="shared" si="9"/>
        <v>244448.33</v>
      </c>
      <c r="H50" s="89">
        <f t="shared" si="9"/>
        <v>1147098.5899999999</v>
      </c>
      <c r="I50" s="89">
        <f t="shared" si="9"/>
        <v>567357.81000000006</v>
      </c>
      <c r="J50" s="89">
        <f t="shared" si="9"/>
        <v>86480</v>
      </c>
      <c r="K50" s="89">
        <f t="shared" si="9"/>
        <v>0</v>
      </c>
      <c r="L50" s="89">
        <f t="shared" si="9"/>
        <v>239918.07999999999</v>
      </c>
      <c r="M50" s="89">
        <f>M51+M52+M53+M54+M55+M56+M57+M58+M59</f>
        <v>122735.17</v>
      </c>
      <c r="N50" s="89">
        <f>N51+N52+N53+N54+N55+N56+N57+N58+N59</f>
        <v>317383</v>
      </c>
      <c r="O50" s="89">
        <f t="shared" si="9"/>
        <v>0</v>
      </c>
      <c r="P50" s="89">
        <f t="shared" si="9"/>
        <v>1147797.28</v>
      </c>
      <c r="Q50" s="89">
        <f t="shared" si="6"/>
        <v>3873218.26</v>
      </c>
    </row>
    <row r="51" spans="1:19" x14ac:dyDescent="0.25">
      <c r="A51" s="46"/>
      <c r="B51" s="63" t="s">
        <v>29</v>
      </c>
      <c r="C51" s="91">
        <v>400000</v>
      </c>
      <c r="D51" s="91">
        <v>4287000</v>
      </c>
      <c r="E51" s="99">
        <v>0</v>
      </c>
      <c r="F51" s="99">
        <v>0</v>
      </c>
      <c r="G51" s="91">
        <v>244448.33</v>
      </c>
      <c r="H51" s="85">
        <v>120501.6</v>
      </c>
      <c r="I51" s="85">
        <v>51990</v>
      </c>
      <c r="J51" s="85">
        <v>12980</v>
      </c>
      <c r="K51" s="99">
        <v>0</v>
      </c>
      <c r="L51" s="85">
        <v>239918.07999999999</v>
      </c>
      <c r="M51" s="85">
        <v>79429.17</v>
      </c>
      <c r="N51" s="85">
        <v>281289</v>
      </c>
      <c r="O51" s="99">
        <v>0</v>
      </c>
      <c r="P51" s="85">
        <v>441083.97</v>
      </c>
      <c r="Q51" s="85">
        <f t="shared" si="6"/>
        <v>1471640.15</v>
      </c>
    </row>
    <row r="52" spans="1:19" x14ac:dyDescent="0.25">
      <c r="A52" s="46"/>
      <c r="B52" s="63" t="s">
        <v>30</v>
      </c>
      <c r="C52" s="99">
        <v>0</v>
      </c>
      <c r="D52" s="91">
        <v>3283500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85">
        <v>43306</v>
      </c>
      <c r="N52" s="85">
        <v>36094</v>
      </c>
      <c r="O52" s="99">
        <v>0</v>
      </c>
      <c r="P52" s="85">
        <v>128990</v>
      </c>
      <c r="Q52" s="106">
        <f>E52+F52+G52+H52+I52+J52+K52+L52+M52+N52+O52+P52</f>
        <v>208390</v>
      </c>
    </row>
    <row r="53" spans="1:19" x14ac:dyDescent="0.25">
      <c r="A53" s="46"/>
      <c r="B53" s="63" t="s">
        <v>31</v>
      </c>
      <c r="C53" s="105">
        <v>0</v>
      </c>
      <c r="D53" s="91">
        <v>300000</v>
      </c>
      <c r="E53" s="99">
        <v>0</v>
      </c>
      <c r="F53" s="99">
        <v>0</v>
      </c>
      <c r="G53" s="99">
        <v>0</v>
      </c>
      <c r="H53" s="85">
        <v>150446.99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85">
        <f>E53+F53+G53+H53+I53+J53+K53+L53+M53+N53+O53+P53</f>
        <v>150446.99</v>
      </c>
    </row>
    <row r="54" spans="1:19" x14ac:dyDescent="0.25">
      <c r="A54" s="46"/>
      <c r="B54" s="63" t="s">
        <v>32</v>
      </c>
      <c r="C54" s="105">
        <v>0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106">
        <f>E54+F54+G54+H54+I54+J54+K54+L54+M54+N54+O54+P54</f>
        <v>0</v>
      </c>
      <c r="S54" s="112"/>
    </row>
    <row r="55" spans="1:19" x14ac:dyDescent="0.25">
      <c r="A55" s="46"/>
      <c r="B55" s="63" t="s">
        <v>33</v>
      </c>
      <c r="C55" s="91">
        <v>100000</v>
      </c>
      <c r="D55" s="91">
        <v>2731500</v>
      </c>
      <c r="E55" s="99">
        <v>0</v>
      </c>
      <c r="F55" s="99">
        <v>0</v>
      </c>
      <c r="G55" s="99">
        <v>0</v>
      </c>
      <c r="H55" s="85">
        <v>876150</v>
      </c>
      <c r="I55" s="85">
        <v>515367.81</v>
      </c>
      <c r="J55" s="85">
        <v>73500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85">
        <v>213518.8</v>
      </c>
      <c r="Q55" s="106">
        <v>0</v>
      </c>
    </row>
    <row r="56" spans="1:19" x14ac:dyDescent="0.25">
      <c r="A56" s="46"/>
      <c r="B56" s="63" t="s">
        <v>55</v>
      </c>
      <c r="C56" s="105">
        <v>0</v>
      </c>
      <c r="D56" s="91">
        <v>518000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85">
        <v>364204.51</v>
      </c>
      <c r="Q56" s="106">
        <f t="shared" ref="Q56:Q71" si="10">E56+F56+G56+H56+I56+J56+K56+L56+M56+N56+O56+P56</f>
        <v>364204.51</v>
      </c>
    </row>
    <row r="57" spans="1:19" x14ac:dyDescent="0.25">
      <c r="A57" s="46"/>
      <c r="B57" s="63" t="s">
        <v>56</v>
      </c>
      <c r="C57" s="105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106">
        <f t="shared" si="10"/>
        <v>0</v>
      </c>
    </row>
    <row r="58" spans="1:19" x14ac:dyDescent="0.25">
      <c r="A58" s="46"/>
      <c r="B58" s="63" t="s">
        <v>34</v>
      </c>
      <c r="C58" s="105">
        <v>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106">
        <f t="shared" si="10"/>
        <v>0</v>
      </c>
    </row>
    <row r="59" spans="1:19" x14ac:dyDescent="0.25">
      <c r="A59" s="46"/>
      <c r="B59" s="63" t="s">
        <v>57</v>
      </c>
      <c r="C59" s="105">
        <v>0</v>
      </c>
      <c r="D59" s="91">
        <v>14740000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106">
        <f t="shared" si="10"/>
        <v>0</v>
      </c>
    </row>
    <row r="60" spans="1:19" x14ac:dyDescent="0.25">
      <c r="A60" s="46"/>
      <c r="B60" s="64" t="s">
        <v>58</v>
      </c>
      <c r="C60" s="104">
        <f>C61+C62+C64+C63</f>
        <v>0</v>
      </c>
      <c r="D60" s="82">
        <f>D61+D62+D64+D63</f>
        <v>12800000</v>
      </c>
      <c r="E60" s="101">
        <f>E61+E62+E63+E64</f>
        <v>0</v>
      </c>
      <c r="F60" s="101">
        <f>F61+F62+F63+F64</f>
        <v>0</v>
      </c>
      <c r="G60" s="107">
        <f>G61+G62+G63+G64</f>
        <v>0</v>
      </c>
      <c r="H60" s="107">
        <f>H61+H62+H63+H64</f>
        <v>0</v>
      </c>
      <c r="I60" s="107">
        <f t="shared" ref="I60:P60" si="11">I61+I62+I63+I64</f>
        <v>0</v>
      </c>
      <c r="J60" s="107">
        <f t="shared" si="11"/>
        <v>0</v>
      </c>
      <c r="K60" s="107">
        <f t="shared" si="11"/>
        <v>0</v>
      </c>
      <c r="L60" s="107">
        <f t="shared" si="11"/>
        <v>0</v>
      </c>
      <c r="M60" s="107">
        <f t="shared" si="11"/>
        <v>0</v>
      </c>
      <c r="N60" s="89">
        <f t="shared" si="11"/>
        <v>2258254.84</v>
      </c>
      <c r="O60" s="107">
        <f t="shared" si="11"/>
        <v>0</v>
      </c>
      <c r="P60" s="89">
        <f t="shared" si="11"/>
        <v>2553019.35</v>
      </c>
      <c r="Q60" s="101">
        <f t="shared" si="10"/>
        <v>4811274.1899999995</v>
      </c>
    </row>
    <row r="61" spans="1:19" x14ac:dyDescent="0.25">
      <c r="A61" s="46"/>
      <c r="B61" s="63" t="s">
        <v>59</v>
      </c>
      <c r="C61" s="105">
        <v>0</v>
      </c>
      <c r="D61" s="91">
        <v>12800000</v>
      </c>
      <c r="E61" s="99">
        <v>0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85">
        <v>2258254.84</v>
      </c>
      <c r="O61" s="99">
        <v>0</v>
      </c>
      <c r="P61" s="85">
        <v>2553019.35</v>
      </c>
      <c r="Q61" s="99">
        <f t="shared" si="10"/>
        <v>4811274.1899999995</v>
      </c>
    </row>
    <row r="62" spans="1:19" x14ac:dyDescent="0.25">
      <c r="A62" s="46"/>
      <c r="B62" s="63" t="s">
        <v>60</v>
      </c>
      <c r="C62" s="105">
        <v>0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106">
        <f t="shared" si="10"/>
        <v>0</v>
      </c>
    </row>
    <row r="63" spans="1:19" x14ac:dyDescent="0.25">
      <c r="A63" s="46"/>
      <c r="B63" s="63" t="s">
        <v>61</v>
      </c>
      <c r="C63" s="105">
        <v>0</v>
      </c>
      <c r="D63" s="99">
        <v>0</v>
      </c>
      <c r="E63" s="99">
        <v>0</v>
      </c>
      <c r="F63" s="99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106">
        <f t="shared" si="10"/>
        <v>0</v>
      </c>
    </row>
    <row r="64" spans="1:19" ht="25.5" x14ac:dyDescent="0.25">
      <c r="A64" s="46"/>
      <c r="B64" s="63" t="s">
        <v>62</v>
      </c>
      <c r="C64" s="105">
        <v>0</v>
      </c>
      <c r="D64" s="99">
        <v>0</v>
      </c>
      <c r="E64" s="99">
        <v>0</v>
      </c>
      <c r="F64" s="99">
        <v>0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106">
        <f t="shared" si="10"/>
        <v>0</v>
      </c>
    </row>
    <row r="65" spans="1:17" x14ac:dyDescent="0.25">
      <c r="A65" s="46"/>
      <c r="B65" s="64" t="s">
        <v>63</v>
      </c>
      <c r="C65" s="104">
        <f t="shared" ref="C65:H65" si="12">C66+C67+C68+C69+C70+C71</f>
        <v>0</v>
      </c>
      <c r="D65" s="101">
        <f t="shared" si="12"/>
        <v>0</v>
      </c>
      <c r="E65" s="101">
        <f t="shared" si="12"/>
        <v>0</v>
      </c>
      <c r="F65" s="101">
        <f>F66+F67+F68+F69+F70+F71</f>
        <v>0</v>
      </c>
      <c r="G65" s="107">
        <f t="shared" si="12"/>
        <v>0</v>
      </c>
      <c r="H65" s="107">
        <f t="shared" si="12"/>
        <v>0</v>
      </c>
      <c r="I65" s="107">
        <v>0</v>
      </c>
      <c r="J65" s="107">
        <v>0</v>
      </c>
      <c r="K65" s="107">
        <v>0</v>
      </c>
      <c r="L65" s="107">
        <v>0</v>
      </c>
      <c r="M65" s="107">
        <v>0</v>
      </c>
      <c r="N65" s="107">
        <v>0</v>
      </c>
      <c r="O65" s="107">
        <v>0</v>
      </c>
      <c r="P65" s="107">
        <v>0</v>
      </c>
      <c r="Q65" s="107">
        <f t="shared" si="10"/>
        <v>0</v>
      </c>
    </row>
    <row r="66" spans="1:17" x14ac:dyDescent="0.25">
      <c r="A66" s="46"/>
      <c r="B66" s="63" t="s">
        <v>64</v>
      </c>
      <c r="C66" s="105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106">
        <f t="shared" si="10"/>
        <v>0</v>
      </c>
    </row>
    <row r="67" spans="1:17" x14ac:dyDescent="0.25">
      <c r="A67" s="46"/>
      <c r="B67" s="63" t="s">
        <v>65</v>
      </c>
      <c r="C67" s="105">
        <v>0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106">
        <f t="shared" si="10"/>
        <v>0</v>
      </c>
    </row>
    <row r="68" spans="1:17" x14ac:dyDescent="0.25">
      <c r="A68" s="46"/>
      <c r="B68" s="64" t="s">
        <v>66</v>
      </c>
      <c r="C68" s="104">
        <f>C71+C70+C69</f>
        <v>0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7">
        <f t="shared" si="10"/>
        <v>0</v>
      </c>
    </row>
    <row r="69" spans="1:17" x14ac:dyDescent="0.25">
      <c r="A69" s="46"/>
      <c r="B69" s="63" t="s">
        <v>67</v>
      </c>
      <c r="C69" s="105">
        <v>0</v>
      </c>
      <c r="D69" s="99">
        <v>0</v>
      </c>
      <c r="E69" s="99">
        <v>0</v>
      </c>
      <c r="F69" s="99">
        <v>0</v>
      </c>
      <c r="G69" s="99">
        <v>0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106">
        <f t="shared" si="10"/>
        <v>0</v>
      </c>
    </row>
    <row r="70" spans="1:17" x14ac:dyDescent="0.25">
      <c r="A70" s="46"/>
      <c r="B70" s="63" t="s">
        <v>68</v>
      </c>
      <c r="C70" s="105">
        <v>0</v>
      </c>
      <c r="D70" s="99">
        <v>0</v>
      </c>
      <c r="E70" s="99">
        <v>0</v>
      </c>
      <c r="F70" s="99">
        <v>0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106">
        <f t="shared" si="10"/>
        <v>0</v>
      </c>
    </row>
    <row r="71" spans="1:17" x14ac:dyDescent="0.25">
      <c r="A71" s="46"/>
      <c r="B71" s="63" t="s">
        <v>69</v>
      </c>
      <c r="C71" s="105">
        <v>0</v>
      </c>
      <c r="D71" s="99">
        <v>0</v>
      </c>
      <c r="E71" s="99">
        <v>0</v>
      </c>
      <c r="F71" s="99">
        <v>0</v>
      </c>
      <c r="G71" s="99">
        <v>0</v>
      </c>
      <c r="H71" s="99">
        <v>0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106">
        <f t="shared" si="10"/>
        <v>0</v>
      </c>
    </row>
    <row r="72" spans="1:17" x14ac:dyDescent="0.25">
      <c r="A72" s="46"/>
      <c r="B72" s="56" t="s">
        <v>35</v>
      </c>
      <c r="C72" s="93">
        <f>C8+C14+C24+C34+C42+C50+C60+C65</f>
        <v>335288000</v>
      </c>
      <c r="D72" s="93">
        <f t="shared" ref="D72:P72" si="13">D8+D14+D24+D34+D42+D50+D60+D65</f>
        <v>509630574.12</v>
      </c>
      <c r="E72" s="94">
        <f t="shared" si="13"/>
        <v>20245549.07</v>
      </c>
      <c r="F72" s="95">
        <f t="shared" si="13"/>
        <v>23978356.990000002</v>
      </c>
      <c r="G72" s="95">
        <f t="shared" si="13"/>
        <v>29098235.179999996</v>
      </c>
      <c r="H72" s="95">
        <f t="shared" si="13"/>
        <v>36226262.570000008</v>
      </c>
      <c r="I72" s="95">
        <f t="shared" si="13"/>
        <v>39262795.080000006</v>
      </c>
      <c r="J72" s="95">
        <f t="shared" si="13"/>
        <v>29947494.5</v>
      </c>
      <c r="K72" s="95">
        <f t="shared" si="13"/>
        <v>30903993.68</v>
      </c>
      <c r="L72" s="95">
        <f t="shared" si="13"/>
        <v>34222865</v>
      </c>
      <c r="M72" s="95">
        <f t="shared" si="13"/>
        <v>44985894.179999992</v>
      </c>
      <c r="N72" s="95">
        <f t="shared" si="13"/>
        <v>48132753.219999999</v>
      </c>
      <c r="O72" s="95">
        <f t="shared" si="13"/>
        <v>43292958.679999992</v>
      </c>
      <c r="P72" s="95">
        <f t="shared" si="13"/>
        <v>62304104.220000006</v>
      </c>
      <c r="Q72" s="95">
        <f>Q8+Q14+Q24+Q34+Q42+Q50+Q60+Q65</f>
        <v>442601262.37</v>
      </c>
    </row>
    <row r="73" spans="1:17" x14ac:dyDescent="0.25">
      <c r="A73" s="46"/>
      <c r="B73" s="64" t="s">
        <v>70</v>
      </c>
      <c r="C73" s="104"/>
      <c r="D73" s="103"/>
      <c r="E73" s="99">
        <v>0</v>
      </c>
      <c r="F73" s="99">
        <v>0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99">
        <v>0</v>
      </c>
      <c r="Q73" s="106">
        <v>0</v>
      </c>
    </row>
    <row r="74" spans="1:17" x14ac:dyDescent="0.25">
      <c r="A74" s="46"/>
      <c r="B74" s="64" t="s">
        <v>71</v>
      </c>
      <c r="C74" s="105">
        <v>0</v>
      </c>
      <c r="D74" s="99">
        <v>0</v>
      </c>
      <c r="E74" s="99">
        <v>0</v>
      </c>
      <c r="F74" s="99">
        <v>0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106">
        <v>0</v>
      </c>
    </row>
    <row r="75" spans="1:17" x14ac:dyDescent="0.25">
      <c r="A75" s="46"/>
      <c r="B75" s="63" t="s">
        <v>72</v>
      </c>
      <c r="C75" s="105">
        <v>0</v>
      </c>
      <c r="D75" s="99">
        <v>0</v>
      </c>
      <c r="E75" s="99">
        <v>0</v>
      </c>
      <c r="F75" s="99">
        <v>0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106">
        <v>0</v>
      </c>
    </row>
    <row r="76" spans="1:17" x14ac:dyDescent="0.25">
      <c r="A76" s="46"/>
      <c r="B76" s="63" t="s">
        <v>73</v>
      </c>
      <c r="C76" s="105">
        <v>0</v>
      </c>
      <c r="D76" s="99">
        <v>0</v>
      </c>
      <c r="E76" s="99">
        <v>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106">
        <v>0</v>
      </c>
    </row>
    <row r="77" spans="1:17" x14ac:dyDescent="0.25">
      <c r="A77" s="46"/>
      <c r="B77" s="64" t="s">
        <v>74</v>
      </c>
      <c r="C77" s="105">
        <v>0</v>
      </c>
      <c r="D77" s="99">
        <v>0</v>
      </c>
      <c r="E77" s="99">
        <v>0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106">
        <v>0</v>
      </c>
    </row>
    <row r="78" spans="1:17" x14ac:dyDescent="0.25">
      <c r="A78" s="46"/>
      <c r="B78" s="63" t="s">
        <v>75</v>
      </c>
      <c r="C78" s="105">
        <v>0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106">
        <v>0</v>
      </c>
    </row>
    <row r="79" spans="1:17" x14ac:dyDescent="0.25">
      <c r="A79" s="46"/>
      <c r="B79" s="63" t="s">
        <v>76</v>
      </c>
      <c r="C79" s="105">
        <v>0</v>
      </c>
      <c r="D79" s="99">
        <v>0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9">
        <v>0</v>
      </c>
      <c r="Q79" s="106">
        <v>0</v>
      </c>
    </row>
    <row r="80" spans="1:17" x14ac:dyDescent="0.25">
      <c r="A80" s="46"/>
      <c r="B80" s="64" t="s">
        <v>77</v>
      </c>
      <c r="C80" s="105">
        <v>0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106">
        <v>0</v>
      </c>
    </row>
    <row r="81" spans="1:17" x14ac:dyDescent="0.25">
      <c r="A81" s="46"/>
      <c r="B81" s="63" t="s">
        <v>78</v>
      </c>
      <c r="C81" s="105">
        <v>0</v>
      </c>
      <c r="D81" s="99">
        <v>0</v>
      </c>
      <c r="E81" s="99">
        <v>0</v>
      </c>
      <c r="F81" s="99">
        <v>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106">
        <v>0</v>
      </c>
    </row>
    <row r="82" spans="1:17" x14ac:dyDescent="0.25">
      <c r="A82" s="46"/>
      <c r="B82" s="56" t="s">
        <v>79</v>
      </c>
      <c r="C82" s="108">
        <f>SUM(C74:C81)</f>
        <v>0</v>
      </c>
      <c r="D82" s="109">
        <f>SUM(D74:D81)</f>
        <v>0</v>
      </c>
      <c r="E82" s="109">
        <v>0</v>
      </c>
      <c r="F82" s="109">
        <v>0</v>
      </c>
      <c r="G82" s="110">
        <v>0</v>
      </c>
      <c r="H82" s="110">
        <v>0</v>
      </c>
      <c r="I82" s="110">
        <v>0</v>
      </c>
      <c r="J82" s="110">
        <v>0</v>
      </c>
      <c r="K82" s="110">
        <v>0</v>
      </c>
      <c r="L82" s="110">
        <v>0</v>
      </c>
      <c r="M82" s="110">
        <v>0</v>
      </c>
      <c r="N82" s="110">
        <v>0</v>
      </c>
      <c r="O82" s="110">
        <v>0</v>
      </c>
      <c r="P82" s="110">
        <v>0</v>
      </c>
      <c r="Q82" s="110">
        <v>0</v>
      </c>
    </row>
    <row r="83" spans="1:17" ht="13.5" customHeight="1" x14ac:dyDescent="0.25">
      <c r="A83" s="46"/>
      <c r="B83" s="46"/>
      <c r="C83" s="68"/>
      <c r="D83" s="68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</row>
    <row r="84" spans="1:17" ht="13.5" customHeight="1" x14ac:dyDescent="0.25">
      <c r="A84" s="46"/>
      <c r="B84" s="57" t="s">
        <v>80</v>
      </c>
      <c r="C84" s="96">
        <f t="shared" ref="C84:P84" si="14">C72+C82</f>
        <v>335288000</v>
      </c>
      <c r="D84" s="96">
        <f t="shared" si="14"/>
        <v>509630574.12</v>
      </c>
      <c r="E84" s="97">
        <f t="shared" si="14"/>
        <v>20245549.07</v>
      </c>
      <c r="F84" s="98">
        <f t="shared" si="14"/>
        <v>23978356.990000002</v>
      </c>
      <c r="G84" s="98">
        <f t="shared" si="14"/>
        <v>29098235.179999996</v>
      </c>
      <c r="H84" s="98">
        <f t="shared" si="14"/>
        <v>36226262.570000008</v>
      </c>
      <c r="I84" s="98">
        <f t="shared" si="14"/>
        <v>39262795.080000006</v>
      </c>
      <c r="J84" s="98">
        <f t="shared" si="14"/>
        <v>29947494.5</v>
      </c>
      <c r="K84" s="98">
        <f t="shared" si="14"/>
        <v>30903993.68</v>
      </c>
      <c r="L84" s="98">
        <f t="shared" si="14"/>
        <v>34222865</v>
      </c>
      <c r="M84" s="98">
        <f t="shared" si="14"/>
        <v>44985894.179999992</v>
      </c>
      <c r="N84" s="98">
        <f t="shared" si="14"/>
        <v>48132753.219999999</v>
      </c>
      <c r="O84" s="98">
        <f t="shared" si="14"/>
        <v>43292958.679999992</v>
      </c>
      <c r="P84" s="98">
        <f t="shared" si="14"/>
        <v>62304104.220000006</v>
      </c>
      <c r="Q84" s="98">
        <f>Q72+Q82</f>
        <v>442601262.37</v>
      </c>
    </row>
    <row r="85" spans="1:17" ht="13.5" customHeight="1" x14ac:dyDescent="0.25">
      <c r="A85" s="46"/>
      <c r="B85" s="46" t="s">
        <v>109</v>
      </c>
      <c r="C85" s="46"/>
      <c r="D85" s="54"/>
      <c r="E85" s="58"/>
      <c r="F85" s="68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7" ht="13.5" customHeight="1" x14ac:dyDescent="0.25">
      <c r="A86" s="46"/>
      <c r="B86" s="46" t="s">
        <v>120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7" ht="13.5" customHeight="1" x14ac:dyDescent="0.25">
      <c r="A87" s="46"/>
      <c r="B87" s="46" t="s">
        <v>121</v>
      </c>
      <c r="C87" s="58"/>
      <c r="D87" s="54"/>
      <c r="E87" s="46"/>
      <c r="F87" s="59"/>
      <c r="G87" s="113"/>
      <c r="H87" s="61"/>
      <c r="I87" s="62"/>
      <c r="J87" s="61"/>
      <c r="K87" s="54"/>
      <c r="L87" s="54"/>
      <c r="N87" s="58"/>
      <c r="O87" s="58"/>
      <c r="P87" s="61"/>
      <c r="Q87" s="60"/>
    </row>
    <row r="88" spans="1:17" ht="13.5" customHeight="1" x14ac:dyDescent="0.25">
      <c r="A88" s="46"/>
      <c r="B88" s="71"/>
      <c r="C88" s="72"/>
      <c r="D88" s="73"/>
      <c r="E88" s="71"/>
      <c r="F88" s="71"/>
      <c r="G88" s="73"/>
      <c r="H88" s="74"/>
      <c r="I88" s="75"/>
      <c r="J88" s="74"/>
      <c r="K88" s="74"/>
      <c r="L88" s="74"/>
      <c r="M88" s="71"/>
      <c r="N88" s="75"/>
      <c r="O88" s="72"/>
      <c r="P88" s="74"/>
      <c r="Q88" s="76"/>
    </row>
    <row r="89" spans="1:17" ht="13.5" customHeight="1" x14ac:dyDescent="0.25">
      <c r="A89" s="46"/>
      <c r="B89" s="71"/>
      <c r="C89" s="114"/>
      <c r="D89" s="73"/>
      <c r="E89" s="71"/>
      <c r="F89" s="71"/>
      <c r="G89" s="73"/>
      <c r="H89" s="74"/>
      <c r="I89" s="75"/>
      <c r="J89" s="74"/>
      <c r="K89" s="71"/>
      <c r="L89" s="71"/>
      <c r="M89" s="71"/>
      <c r="N89" s="75"/>
      <c r="O89" s="72"/>
      <c r="P89" s="74"/>
      <c r="Q89" s="76"/>
    </row>
    <row r="90" spans="1:17" ht="13.5" customHeight="1" x14ac:dyDescent="0.25">
      <c r="A90" s="46"/>
      <c r="C90" s="44"/>
    </row>
    <row r="91" spans="1:17" ht="13.5" customHeight="1" x14ac:dyDescent="0.25">
      <c r="A91" s="46"/>
      <c r="C91" s="115"/>
      <c r="D91" s="41"/>
      <c r="O91" s="36"/>
    </row>
    <row r="92" spans="1:17" ht="13.5" customHeight="1" x14ac:dyDescent="0.25">
      <c r="A92" s="46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25" right="0.25" top="0.75" bottom="0.75" header="0.3" footer="0.3"/>
  <pageSetup scale="50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6"/>
  <sheetViews>
    <sheetView showGridLines="0" tabSelected="1" topLeftCell="A4" zoomScaleNormal="100" workbookViewId="0">
      <pane xSplit="2" ySplit="1" topLeftCell="C5" activePane="bottomRight" state="frozen"/>
      <selection activeCell="K25" sqref="K25"/>
      <selection pane="topRight" activeCell="K25" sqref="K25"/>
      <selection pane="bottomLeft" activeCell="K25" sqref="K25"/>
      <selection pane="bottomRight" activeCell="E92" sqref="E92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4" width="15.42578125" style="35" bestFit="1" customWidth="1"/>
    <col min="5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4" style="35" customWidth="1"/>
    <col min="12" max="12" width="13.42578125" style="35" customWidth="1"/>
    <col min="13" max="13" width="14.140625" style="35" customWidth="1"/>
    <col min="14" max="14" width="20" style="35" bestFit="1" customWidth="1"/>
    <col min="15" max="15" width="12.7109375" style="35" bestFit="1" customWidth="1"/>
    <col min="16" max="16" width="12.8554687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23" t="s">
        <v>101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S1" s="45" t="s">
        <v>94</v>
      </c>
    </row>
    <row r="2" spans="1:30" ht="15.75" x14ac:dyDescent="0.25">
      <c r="A2" s="46"/>
      <c r="B2" s="124" t="s">
        <v>108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S2" s="45"/>
    </row>
    <row r="3" spans="1:30" ht="15.75" x14ac:dyDescent="0.25">
      <c r="A3" s="46"/>
      <c r="B3" s="124" t="s">
        <v>117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S3" s="45"/>
    </row>
    <row r="4" spans="1:30" ht="15.75" x14ac:dyDescent="0.25">
      <c r="A4" s="46"/>
      <c r="B4" s="123" t="s">
        <v>118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S4" s="45"/>
    </row>
    <row r="5" spans="1:30" ht="42.6" customHeight="1" x14ac:dyDescent="0.25">
      <c r="A5" s="46"/>
      <c r="B5" s="48"/>
      <c r="C5" s="48"/>
      <c r="D5" s="48"/>
      <c r="E5" s="125" t="s">
        <v>119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70"/>
      <c r="Q5" s="48"/>
      <c r="S5" s="45"/>
    </row>
    <row r="6" spans="1:30" ht="38.25" x14ac:dyDescent="0.25">
      <c r="A6" s="46"/>
      <c r="B6" s="49" t="s">
        <v>0</v>
      </c>
      <c r="C6" s="50" t="s">
        <v>37</v>
      </c>
      <c r="D6" s="51" t="s">
        <v>122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7">
        <f t="shared" ref="C7:Q7" si="0">C8+C14+C24+C34+C42+C50+C60+C65+C68</f>
        <v>335288000</v>
      </c>
      <c r="D7" s="78">
        <f t="shared" si="0"/>
        <v>509630574.12</v>
      </c>
      <c r="E7" s="79">
        <f t="shared" si="0"/>
        <v>20245549.07</v>
      </c>
      <c r="F7" s="78">
        <f t="shared" si="0"/>
        <v>23978356.990000002</v>
      </c>
      <c r="G7" s="78">
        <f t="shared" si="0"/>
        <v>29098235.179999996</v>
      </c>
      <c r="H7" s="78">
        <f t="shared" si="0"/>
        <v>36226262.570000008</v>
      </c>
      <c r="I7" s="78">
        <f t="shared" si="0"/>
        <v>39262795.080000006</v>
      </c>
      <c r="J7" s="78">
        <f t="shared" si="0"/>
        <v>29947494.5</v>
      </c>
      <c r="K7" s="78">
        <f t="shared" si="0"/>
        <v>30903993.68</v>
      </c>
      <c r="L7" s="78">
        <f t="shared" si="0"/>
        <v>34222865</v>
      </c>
      <c r="M7" s="78">
        <f t="shared" si="0"/>
        <v>44985894.179999992</v>
      </c>
      <c r="N7" s="78">
        <f t="shared" si="0"/>
        <v>48132753.219999999</v>
      </c>
      <c r="O7" s="100">
        <f t="shared" si="0"/>
        <v>43292958.679999992</v>
      </c>
      <c r="P7" s="100">
        <f t="shared" si="0"/>
        <v>62304104.220000006</v>
      </c>
      <c r="Q7" s="80">
        <f t="shared" si="0"/>
        <v>442601262.37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1">
        <f>C9+C10+C11+C12+C13</f>
        <v>244840000</v>
      </c>
      <c r="D8" s="82">
        <f>D9+D10+D11+D12+D13</f>
        <v>274695179</v>
      </c>
      <c r="E8" s="83">
        <f>E9+E10+E11+E12+E13</f>
        <v>16425306.469999999</v>
      </c>
      <c r="F8" s="83">
        <f t="shared" ref="F8:P8" si="2">F9+F10+F11+F12+F13</f>
        <v>16845266.710000001</v>
      </c>
      <c r="G8" s="83">
        <f t="shared" si="2"/>
        <v>17101256.109999999</v>
      </c>
      <c r="H8" s="83">
        <f t="shared" si="2"/>
        <v>17307435.829999998</v>
      </c>
      <c r="I8" s="83">
        <f t="shared" si="2"/>
        <v>28929888.870000001</v>
      </c>
      <c r="J8" s="83">
        <f>J9+J10+J11+J12+J13</f>
        <v>18020936.640000001</v>
      </c>
      <c r="K8" s="83">
        <f t="shared" si="2"/>
        <v>18189544.43</v>
      </c>
      <c r="L8" s="83">
        <f t="shared" si="2"/>
        <v>19317293.099999998</v>
      </c>
      <c r="M8" s="83">
        <f t="shared" si="2"/>
        <v>18264930.399999999</v>
      </c>
      <c r="N8" s="83">
        <f>N9+N10+N11+N12+N13</f>
        <v>31435960.630000003</v>
      </c>
      <c r="O8" s="101">
        <f t="shared" si="2"/>
        <v>33286626.199999999</v>
      </c>
      <c r="P8" s="101">
        <f t="shared" si="2"/>
        <v>32810131.800000001</v>
      </c>
      <c r="Q8" s="83">
        <f>E8+F8+G8+H8+I8+J8+K8+L8+M8+N8+O8+P8</f>
        <v>267934577.19</v>
      </c>
      <c r="U8" s="19"/>
    </row>
    <row r="9" spans="1:30" ht="13.5" customHeight="1" x14ac:dyDescent="0.25">
      <c r="A9" s="46"/>
      <c r="B9" s="63" t="s">
        <v>3</v>
      </c>
      <c r="C9" s="84">
        <v>175419179</v>
      </c>
      <c r="D9" s="85">
        <v>190419185</v>
      </c>
      <c r="E9" s="85">
        <v>13193666.67</v>
      </c>
      <c r="F9" s="85">
        <v>13246000</v>
      </c>
      <c r="G9" s="85">
        <v>13533456.85</v>
      </c>
      <c r="H9" s="85">
        <v>13575000</v>
      </c>
      <c r="I9" s="85">
        <v>15268612.720000001</v>
      </c>
      <c r="J9" s="85">
        <v>14305000</v>
      </c>
      <c r="K9" s="85">
        <v>14558150.439999999</v>
      </c>
      <c r="L9" s="85">
        <v>15122217.35</v>
      </c>
      <c r="M9" s="85">
        <v>14448151.359999999</v>
      </c>
      <c r="N9" s="85">
        <v>14749509.460000001</v>
      </c>
      <c r="O9" s="85">
        <v>29605483.199999999</v>
      </c>
      <c r="P9" s="85">
        <v>14539500</v>
      </c>
      <c r="Q9" s="86">
        <f>E9+F9+G9+H9+I9+J9+K9+L9+M9+N9+O9+P9</f>
        <v>186144748.04999998</v>
      </c>
    </row>
    <row r="10" spans="1:30" ht="13.5" customHeight="1" x14ac:dyDescent="0.25">
      <c r="A10" s="46"/>
      <c r="B10" s="63" t="s">
        <v>4</v>
      </c>
      <c r="C10" s="87">
        <v>35256000</v>
      </c>
      <c r="D10" s="85">
        <v>48222151</v>
      </c>
      <c r="E10" s="85">
        <v>675262.71</v>
      </c>
      <c r="F10" s="85">
        <v>675462.3</v>
      </c>
      <c r="G10" s="85">
        <v>690400</v>
      </c>
      <c r="H10" s="85">
        <v>757706.76</v>
      </c>
      <c r="I10" s="85">
        <v>10652075.369999999</v>
      </c>
      <c r="J10" s="85">
        <v>755843.58</v>
      </c>
      <c r="K10" s="85">
        <v>774823.85</v>
      </c>
      <c r="L10" s="85">
        <v>826925.73</v>
      </c>
      <c r="M10" s="85">
        <v>705400</v>
      </c>
      <c r="N10" s="85">
        <v>13933475.140000001</v>
      </c>
      <c r="O10" s="85">
        <v>1533205.56</v>
      </c>
      <c r="P10" s="85">
        <v>14613138.609999999</v>
      </c>
      <c r="Q10" s="69">
        <f t="shared" ref="Q10:Q29" si="3">E10+F10+G10+H10+I10+J10+K10+L10+M10+N10+O10+P10</f>
        <v>46593719.609999999</v>
      </c>
    </row>
    <row r="11" spans="1:30" x14ac:dyDescent="0.25">
      <c r="A11" s="46"/>
      <c r="B11" s="63" t="s">
        <v>39</v>
      </c>
      <c r="C11" s="67">
        <v>10000000</v>
      </c>
      <c r="D11" s="69">
        <v>10176000</v>
      </c>
      <c r="E11" s="85">
        <v>643500</v>
      </c>
      <c r="F11" s="85">
        <v>1003860</v>
      </c>
      <c r="G11" s="103">
        <v>918060</v>
      </c>
      <c r="H11" s="85">
        <v>969540</v>
      </c>
      <c r="I11" s="85">
        <v>815100</v>
      </c>
      <c r="J11" s="85">
        <v>849420</v>
      </c>
      <c r="K11" s="85">
        <v>703560</v>
      </c>
      <c r="L11" s="85">
        <v>1184040</v>
      </c>
      <c r="M11" s="85">
        <v>978120</v>
      </c>
      <c r="N11" s="85">
        <v>600600</v>
      </c>
      <c r="O11" s="99">
        <v>0</v>
      </c>
      <c r="P11" s="85">
        <v>1510080</v>
      </c>
      <c r="Q11" s="69">
        <f>E11+F11+G11+H11+I11+J11+K11+L11+M11+N11+O11+P11</f>
        <v>10175880</v>
      </c>
    </row>
    <row r="12" spans="1:30" x14ac:dyDescent="0.25">
      <c r="A12" s="46"/>
      <c r="B12" s="63" t="s">
        <v>5</v>
      </c>
      <c r="C12" s="87">
        <v>600000</v>
      </c>
      <c r="D12" s="88">
        <v>600000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f>E12+F12+G12+H12+I12+J12+K12+L12+M12+N12+O12+P12</f>
        <v>0</v>
      </c>
    </row>
    <row r="13" spans="1:30" x14ac:dyDescent="0.25">
      <c r="A13" s="46"/>
      <c r="B13" s="63" t="s">
        <v>6</v>
      </c>
      <c r="C13" s="87">
        <v>23564821</v>
      </c>
      <c r="D13" s="85">
        <v>25277843</v>
      </c>
      <c r="E13" s="85">
        <v>1912877.09</v>
      </c>
      <c r="F13" s="85">
        <v>1919944.41</v>
      </c>
      <c r="G13" s="36">
        <v>1959339.26</v>
      </c>
      <c r="H13" s="85">
        <v>2005189.07</v>
      </c>
      <c r="I13" s="102">
        <v>2194100.7799999998</v>
      </c>
      <c r="J13" s="102">
        <v>2110673.06</v>
      </c>
      <c r="K13" s="85">
        <v>2153010.14</v>
      </c>
      <c r="L13" s="85">
        <v>2184110.02</v>
      </c>
      <c r="M13" s="85">
        <v>2133259.04</v>
      </c>
      <c r="N13" s="85">
        <v>2152376.0299999998</v>
      </c>
      <c r="O13" s="85">
        <v>2147937.44</v>
      </c>
      <c r="P13" s="85">
        <v>2147413.19</v>
      </c>
      <c r="Q13" s="85">
        <f>E13+F13+G13+H13+I13+J13+K13+L13+M13+N13+O13+P13</f>
        <v>25020229.530000005</v>
      </c>
    </row>
    <row r="14" spans="1:30" ht="13.5" customHeight="1" x14ac:dyDescent="0.25">
      <c r="A14" s="46"/>
      <c r="B14" s="53" t="s">
        <v>7</v>
      </c>
      <c r="C14" s="89">
        <f>C15+C16+C17+C18+C19+C20+C21+C22+C23</f>
        <v>73781000</v>
      </c>
      <c r="D14" s="89">
        <f>D15+D16+D17+D18+D19+D20+D21+D22+D23</f>
        <v>165376720.90000001</v>
      </c>
      <c r="E14" s="83">
        <f t="shared" ref="E14:P14" si="4">E15+E16+E17+E18+E19+E20+E21+E22+E23</f>
        <v>3218502.6</v>
      </c>
      <c r="F14" s="83">
        <f t="shared" si="4"/>
        <v>6197603.8200000003</v>
      </c>
      <c r="G14" s="83">
        <f t="shared" si="4"/>
        <v>10107866.68</v>
      </c>
      <c r="H14" s="83">
        <f t="shared" si="4"/>
        <v>10086977.870000001</v>
      </c>
      <c r="I14" s="83">
        <f t="shared" si="4"/>
        <v>8513623.1199999992</v>
      </c>
      <c r="J14" s="83">
        <f t="shared" si="4"/>
        <v>9777054.3900000006</v>
      </c>
      <c r="K14" s="83">
        <f t="shared" si="4"/>
        <v>12181255.459999999</v>
      </c>
      <c r="L14" s="83">
        <f t="shared" si="4"/>
        <v>13620180.470000003</v>
      </c>
      <c r="M14" s="83">
        <f t="shared" si="4"/>
        <v>25891043.559999999</v>
      </c>
      <c r="N14" s="83">
        <f t="shared" si="4"/>
        <v>12246582.200000001</v>
      </c>
      <c r="O14" s="101">
        <f t="shared" si="4"/>
        <v>8992411.9299999997</v>
      </c>
      <c r="P14" s="101">
        <f t="shared" si="4"/>
        <v>18706780.57</v>
      </c>
      <c r="Q14" s="90">
        <f t="shared" si="3"/>
        <v>139539882.67000002</v>
      </c>
    </row>
    <row r="15" spans="1:30" ht="13.5" customHeight="1" x14ac:dyDescent="0.25">
      <c r="A15" s="46"/>
      <c r="B15" s="63" t="s">
        <v>8</v>
      </c>
      <c r="C15" s="91">
        <v>10960000</v>
      </c>
      <c r="D15" s="91">
        <v>18498900</v>
      </c>
      <c r="E15" s="85">
        <v>1138844.95</v>
      </c>
      <c r="F15" s="85">
        <v>1296419.32</v>
      </c>
      <c r="G15" s="85">
        <v>1319069.1200000001</v>
      </c>
      <c r="H15" s="85">
        <v>1312894.06</v>
      </c>
      <c r="I15" s="85">
        <v>1364649.13</v>
      </c>
      <c r="J15" s="85">
        <v>1395746.1</v>
      </c>
      <c r="K15" s="85">
        <v>1458231.79</v>
      </c>
      <c r="L15" s="85">
        <v>1534153.78</v>
      </c>
      <c r="M15" s="85">
        <v>1511510.21</v>
      </c>
      <c r="N15" s="85">
        <v>1512291.34</v>
      </c>
      <c r="O15" s="85">
        <v>1561928.1</v>
      </c>
      <c r="P15" s="85">
        <v>1502430.7</v>
      </c>
      <c r="Q15" s="85">
        <f t="shared" si="3"/>
        <v>16908168.599999998</v>
      </c>
    </row>
    <row r="16" spans="1:30" x14ac:dyDescent="0.25">
      <c r="A16" s="46"/>
      <c r="B16" s="63" t="s">
        <v>9</v>
      </c>
      <c r="C16" s="91">
        <v>3180000</v>
      </c>
      <c r="D16" s="91">
        <v>8227350</v>
      </c>
      <c r="E16" s="85">
        <v>75000</v>
      </c>
      <c r="F16" s="85">
        <v>233795.24</v>
      </c>
      <c r="G16" s="85">
        <v>129800</v>
      </c>
      <c r="H16" s="99">
        <v>0</v>
      </c>
      <c r="I16" s="85">
        <v>467324.25</v>
      </c>
      <c r="J16" s="85">
        <v>924319.49</v>
      </c>
      <c r="K16" s="85">
        <v>510497.5</v>
      </c>
      <c r="L16" s="85">
        <v>1684763.66</v>
      </c>
      <c r="M16" s="85">
        <v>739202.85</v>
      </c>
      <c r="N16" s="85">
        <v>410412</v>
      </c>
      <c r="O16" s="85">
        <v>218000</v>
      </c>
      <c r="P16" s="85">
        <v>1676609.39</v>
      </c>
      <c r="Q16" s="85">
        <f t="shared" si="3"/>
        <v>7069724.379999999</v>
      </c>
    </row>
    <row r="17" spans="1:17" ht="13.5" customHeight="1" x14ac:dyDescent="0.25">
      <c r="A17" s="46"/>
      <c r="B17" s="63" t="s">
        <v>10</v>
      </c>
      <c r="C17" s="91">
        <v>500000</v>
      </c>
      <c r="D17" s="91">
        <v>1940000</v>
      </c>
      <c r="E17" s="85">
        <v>9300</v>
      </c>
      <c r="F17" s="85">
        <v>10000</v>
      </c>
      <c r="G17" s="85">
        <v>16550</v>
      </c>
      <c r="H17" s="85">
        <v>31100</v>
      </c>
      <c r="I17" s="85">
        <v>184960.8</v>
      </c>
      <c r="J17" s="85">
        <v>36550</v>
      </c>
      <c r="K17" s="103">
        <v>0</v>
      </c>
      <c r="L17" s="103">
        <v>438127.12</v>
      </c>
      <c r="M17" s="99">
        <v>0</v>
      </c>
      <c r="N17" s="85">
        <v>293617.44</v>
      </c>
      <c r="O17" s="85">
        <v>107389.67</v>
      </c>
      <c r="P17" s="85">
        <v>105500</v>
      </c>
      <c r="Q17" s="85">
        <f t="shared" si="3"/>
        <v>1233095.0299999998</v>
      </c>
    </row>
    <row r="18" spans="1:17" ht="13.5" customHeight="1" x14ac:dyDescent="0.25">
      <c r="A18" s="46"/>
      <c r="B18" s="63" t="s">
        <v>11</v>
      </c>
      <c r="C18" s="91">
        <v>300000</v>
      </c>
      <c r="D18" s="91">
        <v>2378700</v>
      </c>
      <c r="E18" s="85">
        <v>4600</v>
      </c>
      <c r="F18" s="85">
        <v>58333.32</v>
      </c>
      <c r="G18" s="85">
        <v>145566.64000000001</v>
      </c>
      <c r="H18" s="85">
        <v>86033.32</v>
      </c>
      <c r="I18" s="85">
        <v>448777</v>
      </c>
      <c r="J18" s="85">
        <v>167379.38</v>
      </c>
      <c r="K18" s="85">
        <v>75833.320000000007</v>
      </c>
      <c r="L18" s="85">
        <v>275922.17</v>
      </c>
      <c r="M18" s="85">
        <v>73051.02</v>
      </c>
      <c r="N18" s="85">
        <v>141340.24</v>
      </c>
      <c r="O18" s="85">
        <v>255000</v>
      </c>
      <c r="P18" s="85">
        <v>160272.54</v>
      </c>
      <c r="Q18" s="85">
        <f t="shared" si="3"/>
        <v>1892108.95</v>
      </c>
    </row>
    <row r="19" spans="1:17" ht="13.5" customHeight="1" x14ac:dyDescent="0.25">
      <c r="A19" s="46"/>
      <c r="B19" s="63" t="s">
        <v>12</v>
      </c>
      <c r="C19" s="91">
        <v>13010000</v>
      </c>
      <c r="D19" s="91">
        <v>29870099.899999999</v>
      </c>
      <c r="E19" s="85">
        <v>1050731</v>
      </c>
      <c r="F19" s="85">
        <v>1653038.99</v>
      </c>
      <c r="G19" s="85">
        <v>1281726.6000000001</v>
      </c>
      <c r="H19" s="85">
        <v>1271487.7</v>
      </c>
      <c r="I19" s="85">
        <v>1736726.35</v>
      </c>
      <c r="J19" s="85">
        <v>613018.65</v>
      </c>
      <c r="K19" s="85">
        <v>1078484.42</v>
      </c>
      <c r="L19" s="85">
        <v>1934177.05</v>
      </c>
      <c r="M19" s="85">
        <v>2533949.0699999998</v>
      </c>
      <c r="N19" s="85">
        <v>4826199.53</v>
      </c>
      <c r="O19" s="85">
        <v>1450399.35</v>
      </c>
      <c r="P19" s="85">
        <v>3961754.6</v>
      </c>
      <c r="Q19" s="85">
        <f t="shared" si="3"/>
        <v>23391693.310000006</v>
      </c>
    </row>
    <row r="20" spans="1:17" ht="13.5" customHeight="1" x14ac:dyDescent="0.25">
      <c r="A20" s="46"/>
      <c r="B20" s="63" t="s">
        <v>13</v>
      </c>
      <c r="C20" s="91">
        <v>5752000</v>
      </c>
      <c r="D20" s="91">
        <v>7764000</v>
      </c>
      <c r="E20" s="85">
        <v>57052.32</v>
      </c>
      <c r="F20" s="85">
        <v>218081.2</v>
      </c>
      <c r="G20" s="85">
        <v>372962.94</v>
      </c>
      <c r="H20" s="85">
        <v>3167981.16</v>
      </c>
      <c r="I20" s="85">
        <v>319577.24</v>
      </c>
      <c r="J20" s="85">
        <v>353930.06</v>
      </c>
      <c r="K20" s="85">
        <v>896757.42</v>
      </c>
      <c r="L20" s="85">
        <v>694948.77</v>
      </c>
      <c r="M20" s="85">
        <v>385347.55</v>
      </c>
      <c r="N20" s="99">
        <v>0</v>
      </c>
      <c r="O20" s="85">
        <v>391410.12</v>
      </c>
      <c r="P20" s="85">
        <v>795194.98</v>
      </c>
      <c r="Q20" s="85">
        <f t="shared" si="3"/>
        <v>7653243.7599999998</v>
      </c>
    </row>
    <row r="21" spans="1:17" ht="21.75" customHeight="1" x14ac:dyDescent="0.25">
      <c r="A21" s="46"/>
      <c r="B21" s="63" t="s">
        <v>14</v>
      </c>
      <c r="C21" s="91">
        <v>4365000</v>
      </c>
      <c r="D21" s="91">
        <v>25788500</v>
      </c>
      <c r="E21" s="99">
        <v>0</v>
      </c>
      <c r="F21" s="99">
        <v>234643</v>
      </c>
      <c r="G21" s="99">
        <v>1763843.5</v>
      </c>
      <c r="H21" s="85">
        <v>2035826.47</v>
      </c>
      <c r="I21" s="85">
        <v>551827</v>
      </c>
      <c r="J21" s="85">
        <v>3485667.92</v>
      </c>
      <c r="K21" s="85">
        <v>1159938.58</v>
      </c>
      <c r="L21" s="85">
        <v>2037720.87</v>
      </c>
      <c r="M21" s="85">
        <v>6540361.3700000001</v>
      </c>
      <c r="N21" s="85">
        <v>808330.16</v>
      </c>
      <c r="O21" s="85">
        <v>720265.88</v>
      </c>
      <c r="P21" s="85">
        <v>4683747.2300000004</v>
      </c>
      <c r="Q21" s="85">
        <f t="shared" si="3"/>
        <v>24022171.98</v>
      </c>
    </row>
    <row r="22" spans="1:17" x14ac:dyDescent="0.25">
      <c r="A22" s="46"/>
      <c r="B22" s="63" t="s">
        <v>15</v>
      </c>
      <c r="C22" s="91">
        <v>30489000</v>
      </c>
      <c r="D22" s="91">
        <v>57237171</v>
      </c>
      <c r="E22" s="85">
        <v>882974.33</v>
      </c>
      <c r="F22" s="85">
        <v>1653635.44</v>
      </c>
      <c r="G22" s="85">
        <v>4415429.54</v>
      </c>
      <c r="H22" s="85">
        <v>1478007.53</v>
      </c>
      <c r="I22" s="85">
        <v>2105795.59</v>
      </c>
      <c r="J22" s="85">
        <v>2166045.04</v>
      </c>
      <c r="K22" s="85">
        <v>6342449.9000000004</v>
      </c>
      <c r="L22" s="85">
        <v>1900763.76</v>
      </c>
      <c r="M22" s="85">
        <v>12823864.220000001</v>
      </c>
      <c r="N22" s="85">
        <v>3558159.85</v>
      </c>
      <c r="O22" s="85">
        <v>3502688.35</v>
      </c>
      <c r="P22" s="85">
        <v>3937653.02</v>
      </c>
      <c r="Q22" s="85">
        <f t="shared" si="3"/>
        <v>44767466.570000008</v>
      </c>
    </row>
    <row r="23" spans="1:17" x14ac:dyDescent="0.25">
      <c r="A23" s="46"/>
      <c r="B23" s="63" t="s">
        <v>40</v>
      </c>
      <c r="C23" s="91">
        <v>5225000</v>
      </c>
      <c r="D23" s="91">
        <v>13672000</v>
      </c>
      <c r="E23" s="99">
        <v>0</v>
      </c>
      <c r="F23" s="85">
        <v>839657.31</v>
      </c>
      <c r="G23" s="85">
        <v>662918.34</v>
      </c>
      <c r="H23" s="85">
        <v>703647.63</v>
      </c>
      <c r="I23" s="85">
        <v>1333985.76</v>
      </c>
      <c r="J23" s="85">
        <v>634397.75</v>
      </c>
      <c r="K23" s="85">
        <v>659062.53</v>
      </c>
      <c r="L23" s="85">
        <v>3119603.29</v>
      </c>
      <c r="M23" s="85">
        <v>1283757.27</v>
      </c>
      <c r="N23" s="85">
        <v>696231.64</v>
      </c>
      <c r="O23" s="85">
        <v>785330.46</v>
      </c>
      <c r="P23" s="85">
        <v>1883618.11</v>
      </c>
      <c r="Q23" s="85">
        <f t="shared" si="3"/>
        <v>12602210.09</v>
      </c>
    </row>
    <row r="24" spans="1:17" s="37" customFormat="1" ht="13.5" customHeight="1" x14ac:dyDescent="0.25">
      <c r="A24" s="55"/>
      <c r="B24" s="64" t="s">
        <v>16</v>
      </c>
      <c r="C24" s="89">
        <f>C25+C26+C27+C28+C29+C30+C31+C33+C32</f>
        <v>14267000</v>
      </c>
      <c r="D24" s="89">
        <f>D25+D26+D27+D28+D29+D30+D31+D32+D33</f>
        <v>27998674.219999999</v>
      </c>
      <c r="E24" s="83">
        <f t="shared" ref="E24:P24" si="5">E25+E26+E27+E28+E29+E30+E31+E32+E33</f>
        <v>601740</v>
      </c>
      <c r="F24" s="83">
        <f t="shared" si="5"/>
        <v>935486.46000000008</v>
      </c>
      <c r="G24" s="83">
        <f t="shared" si="5"/>
        <v>408331.74</v>
      </c>
      <c r="H24" s="83">
        <f t="shared" si="5"/>
        <v>7418901.5800000001</v>
      </c>
      <c r="I24" s="83">
        <f t="shared" si="5"/>
        <v>1251925.28</v>
      </c>
      <c r="J24" s="83">
        <f t="shared" si="5"/>
        <v>2063023.47</v>
      </c>
      <c r="K24" s="83">
        <f>K25+K26+K27+K28+K29+K30+K31+K32+K33</f>
        <v>483193.79000000004</v>
      </c>
      <c r="L24" s="83">
        <f t="shared" si="5"/>
        <v>641793.35</v>
      </c>
      <c r="M24" s="83">
        <f t="shared" si="5"/>
        <v>707185.05</v>
      </c>
      <c r="N24" s="83">
        <f t="shared" si="5"/>
        <v>1874572.55</v>
      </c>
      <c r="O24" s="83">
        <f>O25+O26+O27+O28+O29+O30+O31+O32+O33</f>
        <v>1013920.5499999999</v>
      </c>
      <c r="P24" s="104">
        <f t="shared" si="5"/>
        <v>7086375.2199999997</v>
      </c>
      <c r="Q24" s="89">
        <f t="shared" si="3"/>
        <v>24486449.039999999</v>
      </c>
    </row>
    <row r="25" spans="1:17" s="42" customFormat="1" x14ac:dyDescent="0.25">
      <c r="A25" s="47"/>
      <c r="B25" s="63" t="s">
        <v>17</v>
      </c>
      <c r="C25" s="92">
        <v>750000</v>
      </c>
      <c r="D25" s="92">
        <v>1962850</v>
      </c>
      <c r="E25" s="86">
        <v>8790</v>
      </c>
      <c r="F25" s="86">
        <v>243640.66</v>
      </c>
      <c r="G25" s="86">
        <v>148530.47</v>
      </c>
      <c r="H25" s="85">
        <v>154919.70000000001</v>
      </c>
      <c r="I25" s="103">
        <v>0</v>
      </c>
      <c r="J25" s="85">
        <v>9609.73</v>
      </c>
      <c r="K25" s="85">
        <v>4554.8</v>
      </c>
      <c r="L25" s="85">
        <v>236722.88</v>
      </c>
      <c r="M25" s="85">
        <v>125964.35</v>
      </c>
      <c r="N25" s="103">
        <v>12360</v>
      </c>
      <c r="O25" s="85">
        <v>5268.7</v>
      </c>
      <c r="P25" s="85">
        <v>395229.32</v>
      </c>
      <c r="Q25" s="85">
        <f t="shared" si="3"/>
        <v>1345590.61</v>
      </c>
    </row>
    <row r="26" spans="1:17" s="42" customFormat="1" x14ac:dyDescent="0.25">
      <c r="A26" s="47"/>
      <c r="B26" s="65" t="s">
        <v>18</v>
      </c>
      <c r="C26" s="92">
        <v>350000</v>
      </c>
      <c r="D26" s="92">
        <v>1237700</v>
      </c>
      <c r="E26" s="103">
        <v>0</v>
      </c>
      <c r="F26" s="103">
        <v>0</v>
      </c>
      <c r="G26" s="103">
        <v>0</v>
      </c>
      <c r="H26" s="85">
        <v>42480</v>
      </c>
      <c r="I26" s="85">
        <v>69620</v>
      </c>
      <c r="J26" s="85">
        <v>169920</v>
      </c>
      <c r="K26" s="85">
        <v>93679.97</v>
      </c>
      <c r="L26" s="85">
        <v>132750</v>
      </c>
      <c r="M26" s="85">
        <v>36580</v>
      </c>
      <c r="N26" s="85">
        <v>110648.6</v>
      </c>
      <c r="O26" s="103">
        <v>0</v>
      </c>
      <c r="P26" s="85">
        <v>340406.4</v>
      </c>
      <c r="Q26" s="85">
        <f t="shared" si="3"/>
        <v>996084.97</v>
      </c>
    </row>
    <row r="27" spans="1:17" s="42" customFormat="1" x14ac:dyDescent="0.25">
      <c r="A27" s="47"/>
      <c r="B27" s="63" t="s">
        <v>19</v>
      </c>
      <c r="C27" s="92">
        <v>600000</v>
      </c>
      <c r="D27" s="92">
        <v>3015144.26</v>
      </c>
      <c r="E27" s="86">
        <v>592950</v>
      </c>
      <c r="F27" s="103">
        <v>0</v>
      </c>
      <c r="G27" s="86">
        <v>12100</v>
      </c>
      <c r="H27" s="85">
        <v>1089447.68</v>
      </c>
      <c r="I27" s="86">
        <v>16050</v>
      </c>
      <c r="J27" s="85">
        <v>114165</v>
      </c>
      <c r="K27" s="103">
        <v>0</v>
      </c>
      <c r="L27" s="85">
        <v>45818.5</v>
      </c>
      <c r="M27" s="85">
        <v>149777.4</v>
      </c>
      <c r="N27" s="103">
        <v>0</v>
      </c>
      <c r="O27" s="103">
        <v>0</v>
      </c>
      <c r="P27" s="85">
        <v>268186.90999999997</v>
      </c>
      <c r="Q27" s="85">
        <f t="shared" si="3"/>
        <v>2288495.4899999998</v>
      </c>
    </row>
    <row r="28" spans="1:17" s="42" customFormat="1" x14ac:dyDescent="0.25">
      <c r="A28" s="47"/>
      <c r="B28" s="63" t="s">
        <v>20</v>
      </c>
      <c r="C28" s="92">
        <v>30000</v>
      </c>
      <c r="D28" s="92">
        <v>30000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f t="shared" si="3"/>
        <v>0</v>
      </c>
    </row>
    <row r="29" spans="1:17" s="42" customFormat="1" x14ac:dyDescent="0.25">
      <c r="A29" s="47"/>
      <c r="B29" s="63" t="s">
        <v>21</v>
      </c>
      <c r="C29" s="92">
        <v>300000</v>
      </c>
      <c r="D29" s="92">
        <v>511900</v>
      </c>
      <c r="E29" s="103">
        <v>0</v>
      </c>
      <c r="F29" s="103">
        <v>0</v>
      </c>
      <c r="G29" s="103">
        <v>0</v>
      </c>
      <c r="H29" s="85">
        <v>185817.29</v>
      </c>
      <c r="I29" s="103">
        <v>0</v>
      </c>
      <c r="J29" s="103">
        <v>0</v>
      </c>
      <c r="K29" s="85">
        <v>70999.990000000005</v>
      </c>
      <c r="L29" s="85">
        <v>6379.99</v>
      </c>
      <c r="M29" s="103">
        <v>0</v>
      </c>
      <c r="N29" s="103">
        <v>0</v>
      </c>
      <c r="O29" s="103">
        <v>0</v>
      </c>
      <c r="P29" s="85">
        <v>194795.7</v>
      </c>
      <c r="Q29" s="85">
        <f t="shared" si="3"/>
        <v>457992.97000000003</v>
      </c>
    </row>
    <row r="30" spans="1:17" s="42" customFormat="1" x14ac:dyDescent="0.25">
      <c r="A30" s="47"/>
      <c r="B30" s="63" t="s">
        <v>22</v>
      </c>
      <c r="C30" s="92">
        <v>20000</v>
      </c>
      <c r="D30" s="92">
        <v>104450</v>
      </c>
      <c r="E30" s="103">
        <v>0</v>
      </c>
      <c r="F30" s="103">
        <v>0</v>
      </c>
      <c r="G30" s="103">
        <v>0</v>
      </c>
      <c r="H30" s="103">
        <v>0</v>
      </c>
      <c r="I30" s="85">
        <v>15219.64</v>
      </c>
      <c r="J30" s="103">
        <v>0</v>
      </c>
      <c r="K30" s="103">
        <v>0</v>
      </c>
      <c r="L30" s="85">
        <v>2443.92</v>
      </c>
      <c r="M30" s="103">
        <v>0</v>
      </c>
      <c r="N30" s="103">
        <v>0</v>
      </c>
      <c r="O30" s="103">
        <v>10089</v>
      </c>
      <c r="P30" s="85">
        <v>12369.94</v>
      </c>
      <c r="Q30" s="85">
        <v>0</v>
      </c>
    </row>
    <row r="31" spans="1:17" s="42" customFormat="1" x14ac:dyDescent="0.25">
      <c r="A31" s="47"/>
      <c r="B31" s="63" t="s">
        <v>23</v>
      </c>
      <c r="C31" s="92">
        <v>8550000</v>
      </c>
      <c r="D31" s="92">
        <v>6635000</v>
      </c>
      <c r="E31" s="103">
        <v>0</v>
      </c>
      <c r="F31" s="103">
        <v>0</v>
      </c>
      <c r="G31" s="103">
        <v>0</v>
      </c>
      <c r="H31" s="85">
        <v>4600000</v>
      </c>
      <c r="I31" s="85">
        <v>67720.2</v>
      </c>
      <c r="J31" s="103">
        <v>0</v>
      </c>
      <c r="K31" s="102">
        <v>0</v>
      </c>
      <c r="L31" s="85">
        <v>17791.97</v>
      </c>
      <c r="M31" s="103">
        <v>0</v>
      </c>
      <c r="N31" s="103">
        <v>0</v>
      </c>
      <c r="O31" s="103">
        <v>1652</v>
      </c>
      <c r="P31" s="85">
        <v>1850000</v>
      </c>
      <c r="Q31" s="85">
        <f t="shared" ref="Q31:Q51" si="6">E31+F31+G31+H31+I31+J31+K31+L31+M31+N31+O31+P31</f>
        <v>6537164.1699999999</v>
      </c>
    </row>
    <row r="32" spans="1:17" s="42" customFormat="1" ht="25.5" x14ac:dyDescent="0.25">
      <c r="A32" s="47"/>
      <c r="B32" s="63" t="s">
        <v>41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3">
        <f>E32+F32+G32+H32+I32+J32+K32+L32+M32+N32+O32+P32</f>
        <v>0</v>
      </c>
    </row>
    <row r="33" spans="1:17" s="42" customFormat="1" x14ac:dyDescent="0.25">
      <c r="A33" s="47"/>
      <c r="B33" s="65" t="s">
        <v>24</v>
      </c>
      <c r="C33" s="92">
        <v>3667000</v>
      </c>
      <c r="D33" s="91">
        <v>14501629.960000001</v>
      </c>
      <c r="E33" s="103">
        <v>0</v>
      </c>
      <c r="F33" s="92">
        <v>691845.8</v>
      </c>
      <c r="G33" s="92">
        <v>247701.27</v>
      </c>
      <c r="H33" s="85">
        <v>1346236.91</v>
      </c>
      <c r="I33" s="85">
        <v>1083315.44</v>
      </c>
      <c r="J33" s="85">
        <v>1769328.74</v>
      </c>
      <c r="K33" s="85">
        <v>313959.03000000003</v>
      </c>
      <c r="L33" s="85">
        <v>199886.09</v>
      </c>
      <c r="M33" s="85">
        <v>394863.3</v>
      </c>
      <c r="N33" s="85">
        <v>1751563.95</v>
      </c>
      <c r="O33" s="85">
        <v>996910.85</v>
      </c>
      <c r="P33" s="85">
        <v>4025386.95</v>
      </c>
      <c r="Q33" s="85">
        <f>E33+F33+G33+H33+I33+J33+K33+L33+M33+N33+O33+P33</f>
        <v>12820998.330000002</v>
      </c>
    </row>
    <row r="34" spans="1:17" ht="13.5" customHeight="1" x14ac:dyDescent="0.25">
      <c r="A34" s="46"/>
      <c r="B34" s="64" t="s">
        <v>25</v>
      </c>
      <c r="C34" s="89">
        <f>C35+C36+C37+C38+C39+C40+C41</f>
        <v>1900000</v>
      </c>
      <c r="D34" s="89">
        <f>D35+D36+D37+D38+D39+D40+D41</f>
        <v>2900000</v>
      </c>
      <c r="E34" s="101">
        <f t="shared" ref="E34:P34" si="7">E35+E36+E37+E38+E39+E40+E41</f>
        <v>0</v>
      </c>
      <c r="F34" s="101">
        <f t="shared" si="7"/>
        <v>0</v>
      </c>
      <c r="G34" s="89">
        <f t="shared" si="7"/>
        <v>1236332.32</v>
      </c>
      <c r="H34" s="101">
        <f t="shared" si="7"/>
        <v>265848.7</v>
      </c>
      <c r="I34" s="104">
        <f>I35+I36+I37+I38+I39+I40+I41</f>
        <v>0</v>
      </c>
      <c r="J34" s="101">
        <f>J35+J36+J37+J38+J39+J40+J41</f>
        <v>0</v>
      </c>
      <c r="K34" s="104">
        <f>K35+K36+K37+K38+K39+K40+K41</f>
        <v>50000</v>
      </c>
      <c r="L34" s="101">
        <f t="shared" si="7"/>
        <v>403680</v>
      </c>
      <c r="M34" s="101">
        <f t="shared" si="7"/>
        <v>0</v>
      </c>
      <c r="N34" s="104">
        <f t="shared" si="7"/>
        <v>0</v>
      </c>
      <c r="O34" s="104">
        <f t="shared" si="7"/>
        <v>0</v>
      </c>
      <c r="P34" s="104">
        <f t="shared" si="7"/>
        <v>0</v>
      </c>
      <c r="Q34" s="107">
        <f t="shared" si="6"/>
        <v>1955861.02</v>
      </c>
    </row>
    <row r="35" spans="1:17" x14ac:dyDescent="0.25">
      <c r="A35" s="46"/>
      <c r="B35" s="63" t="s">
        <v>26</v>
      </c>
      <c r="C35" s="91">
        <v>200000</v>
      </c>
      <c r="D35" s="91">
        <v>200000</v>
      </c>
      <c r="E35" s="99">
        <v>0</v>
      </c>
      <c r="F35" s="99">
        <v>0</v>
      </c>
      <c r="G35" s="99">
        <v>0</v>
      </c>
      <c r="H35" s="85">
        <v>100000</v>
      </c>
      <c r="I35" s="99">
        <v>0</v>
      </c>
      <c r="J35" s="99">
        <v>0</v>
      </c>
      <c r="K35" s="85">
        <v>50000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85">
        <f t="shared" si="6"/>
        <v>150000</v>
      </c>
    </row>
    <row r="36" spans="1:17" x14ac:dyDescent="0.25">
      <c r="A36" s="46"/>
      <c r="B36" s="63" t="s">
        <v>42</v>
      </c>
      <c r="C36" s="105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f t="shared" si="6"/>
        <v>0</v>
      </c>
    </row>
    <row r="37" spans="1:17" x14ac:dyDescent="0.25">
      <c r="A37" s="46"/>
      <c r="B37" s="63" t="s">
        <v>43</v>
      </c>
      <c r="C37" s="105">
        <v>0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f t="shared" si="6"/>
        <v>0</v>
      </c>
    </row>
    <row r="38" spans="1:17" x14ac:dyDescent="0.25">
      <c r="A38" s="46"/>
      <c r="B38" s="63" t="s">
        <v>44</v>
      </c>
      <c r="C38" s="105">
        <v>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f t="shared" si="6"/>
        <v>0</v>
      </c>
    </row>
    <row r="39" spans="1:17" x14ac:dyDescent="0.25">
      <c r="A39" s="46"/>
      <c r="B39" s="63" t="s">
        <v>45</v>
      </c>
      <c r="C39" s="105">
        <v>0</v>
      </c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f t="shared" si="6"/>
        <v>0</v>
      </c>
    </row>
    <row r="40" spans="1:17" x14ac:dyDescent="0.25">
      <c r="A40" s="46"/>
      <c r="B40" s="63" t="s">
        <v>27</v>
      </c>
      <c r="C40" s="91">
        <v>1700000</v>
      </c>
      <c r="D40" s="91">
        <v>2700000</v>
      </c>
      <c r="E40" s="99">
        <v>0</v>
      </c>
      <c r="F40" s="99">
        <v>0</v>
      </c>
      <c r="G40" s="91">
        <v>1236332.32</v>
      </c>
      <c r="H40" s="85">
        <v>165848.70000000001</v>
      </c>
      <c r="I40" s="99">
        <v>0</v>
      </c>
      <c r="J40" s="99">
        <v>0</v>
      </c>
      <c r="K40" s="99">
        <v>0</v>
      </c>
      <c r="L40" s="85">
        <v>403680</v>
      </c>
      <c r="M40" s="99">
        <v>0</v>
      </c>
      <c r="N40" s="99">
        <v>0</v>
      </c>
      <c r="O40" s="99">
        <v>0</v>
      </c>
      <c r="P40" s="99">
        <v>0</v>
      </c>
      <c r="Q40" s="85">
        <f t="shared" si="6"/>
        <v>1805861.02</v>
      </c>
    </row>
    <row r="41" spans="1:17" x14ac:dyDescent="0.25">
      <c r="A41" s="46"/>
      <c r="B41" s="63" t="s">
        <v>46</v>
      </c>
      <c r="C41" s="105">
        <v>0</v>
      </c>
      <c r="D41" s="99">
        <v>0</v>
      </c>
      <c r="E41" s="99">
        <v>0</v>
      </c>
      <c r="F41" s="99">
        <v>0</v>
      </c>
      <c r="G41" s="99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f t="shared" si="6"/>
        <v>0</v>
      </c>
    </row>
    <row r="42" spans="1:17" x14ac:dyDescent="0.25">
      <c r="A42" s="46"/>
      <c r="B42" s="64" t="s">
        <v>47</v>
      </c>
      <c r="C42" s="104">
        <f>SUM(C43:C49)</f>
        <v>0</v>
      </c>
      <c r="D42" s="101">
        <f>SUM(D43:D49)</f>
        <v>0</v>
      </c>
      <c r="E42" s="101">
        <f t="shared" ref="E42:P42" si="8">E43+E44+E45+E46+E47+E48+E49</f>
        <v>0</v>
      </c>
      <c r="F42" s="101">
        <f t="shared" si="8"/>
        <v>0</v>
      </c>
      <c r="G42" s="107">
        <f t="shared" si="8"/>
        <v>0</v>
      </c>
      <c r="H42" s="107">
        <f t="shared" si="8"/>
        <v>0</v>
      </c>
      <c r="I42" s="107">
        <f t="shared" si="8"/>
        <v>0</v>
      </c>
      <c r="J42" s="107">
        <f t="shared" si="8"/>
        <v>0</v>
      </c>
      <c r="K42" s="107">
        <f t="shared" si="8"/>
        <v>0</v>
      </c>
      <c r="L42" s="107">
        <f t="shared" si="8"/>
        <v>0</v>
      </c>
      <c r="M42" s="107">
        <f t="shared" si="8"/>
        <v>0</v>
      </c>
      <c r="N42" s="107">
        <f t="shared" si="8"/>
        <v>0</v>
      </c>
      <c r="O42" s="107">
        <f t="shared" si="8"/>
        <v>0</v>
      </c>
      <c r="P42" s="107">
        <f t="shared" si="8"/>
        <v>0</v>
      </c>
      <c r="Q42" s="107">
        <f t="shared" si="6"/>
        <v>0</v>
      </c>
    </row>
    <row r="43" spans="1:17" x14ac:dyDescent="0.25">
      <c r="A43" s="46"/>
      <c r="B43" s="63" t="s">
        <v>48</v>
      </c>
      <c r="C43" s="105">
        <v>0</v>
      </c>
      <c r="D43" s="105">
        <v>0</v>
      </c>
      <c r="E43" s="99">
        <v>0</v>
      </c>
      <c r="F43" s="99">
        <v>0</v>
      </c>
      <c r="G43" s="99">
        <v>0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106">
        <f t="shared" si="6"/>
        <v>0</v>
      </c>
    </row>
    <row r="44" spans="1:17" x14ac:dyDescent="0.25">
      <c r="A44" s="46"/>
      <c r="B44" s="63" t="s">
        <v>49</v>
      </c>
      <c r="C44" s="105">
        <v>0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106">
        <f t="shared" si="6"/>
        <v>0</v>
      </c>
    </row>
    <row r="45" spans="1:17" x14ac:dyDescent="0.25">
      <c r="A45" s="46"/>
      <c r="B45" s="63" t="s">
        <v>50</v>
      </c>
      <c r="C45" s="105">
        <v>0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106">
        <f t="shared" si="6"/>
        <v>0</v>
      </c>
    </row>
    <row r="46" spans="1:17" x14ac:dyDescent="0.25">
      <c r="A46" s="46"/>
      <c r="B46" s="63" t="s">
        <v>51</v>
      </c>
      <c r="C46" s="105">
        <v>0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106">
        <f t="shared" si="6"/>
        <v>0</v>
      </c>
    </row>
    <row r="47" spans="1:17" x14ac:dyDescent="0.25">
      <c r="A47" s="46"/>
      <c r="B47" s="63" t="s">
        <v>52</v>
      </c>
      <c r="C47" s="105">
        <v>0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106">
        <f t="shared" si="6"/>
        <v>0</v>
      </c>
    </row>
    <row r="48" spans="1:17" x14ac:dyDescent="0.25">
      <c r="A48" s="46"/>
      <c r="B48" s="63" t="s">
        <v>53</v>
      </c>
      <c r="C48" s="105">
        <v>0</v>
      </c>
      <c r="D48" s="99">
        <v>0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106">
        <f t="shared" si="6"/>
        <v>0</v>
      </c>
    </row>
    <row r="49" spans="1:19" x14ac:dyDescent="0.25">
      <c r="A49" s="46"/>
      <c r="B49" s="63" t="s">
        <v>54</v>
      </c>
      <c r="C49" s="105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106">
        <f t="shared" si="6"/>
        <v>0</v>
      </c>
    </row>
    <row r="50" spans="1:19" s="42" customFormat="1" x14ac:dyDescent="0.25">
      <c r="A50" s="47"/>
      <c r="B50" s="66" t="s">
        <v>28</v>
      </c>
      <c r="C50" s="89">
        <f>C51+C52+C53+C54+C55+C56+C57+C58+C59</f>
        <v>500000</v>
      </c>
      <c r="D50" s="89">
        <f>D51+D52+D53+D54+D55+D56+D57+D58+D59</f>
        <v>25860000</v>
      </c>
      <c r="E50" s="101">
        <f>E51+E52+E53+E54+E55+E56+E57+E58+E59</f>
        <v>0</v>
      </c>
      <c r="F50" s="101">
        <f t="shared" ref="F50:P50" si="9">F51+F52+F53+F54+F55+F56+F57+F58+F59</f>
        <v>0</v>
      </c>
      <c r="G50" s="89">
        <f t="shared" si="9"/>
        <v>244448.33</v>
      </c>
      <c r="H50" s="89">
        <f t="shared" si="9"/>
        <v>1147098.5899999999</v>
      </c>
      <c r="I50" s="89">
        <f t="shared" si="9"/>
        <v>567357.81000000006</v>
      </c>
      <c r="J50" s="89">
        <f t="shared" si="9"/>
        <v>86480</v>
      </c>
      <c r="K50" s="89">
        <f t="shared" si="9"/>
        <v>0</v>
      </c>
      <c r="L50" s="89">
        <f t="shared" si="9"/>
        <v>239918.07999999999</v>
      </c>
      <c r="M50" s="89">
        <f>M51+M52+M53+M54+M55+M56+M57+M58+M59</f>
        <v>122735.17</v>
      </c>
      <c r="N50" s="89">
        <f>N51+N52+N53+N54+N55+N56+N57+N58+N59</f>
        <v>317383</v>
      </c>
      <c r="O50" s="89">
        <f t="shared" si="9"/>
        <v>0</v>
      </c>
      <c r="P50" s="89">
        <f t="shared" si="9"/>
        <v>1147797.28</v>
      </c>
      <c r="Q50" s="89">
        <f t="shared" si="6"/>
        <v>3873218.26</v>
      </c>
    </row>
    <row r="51" spans="1:19" x14ac:dyDescent="0.25">
      <c r="A51" s="46"/>
      <c r="B51" s="63" t="s">
        <v>29</v>
      </c>
      <c r="C51" s="91">
        <v>400000</v>
      </c>
      <c r="D51" s="91">
        <v>4287000</v>
      </c>
      <c r="E51" s="99">
        <v>0</v>
      </c>
      <c r="F51" s="99">
        <v>0</v>
      </c>
      <c r="G51" s="91">
        <v>244448.33</v>
      </c>
      <c r="H51" s="85">
        <v>120501.6</v>
      </c>
      <c r="I51" s="85">
        <v>51990</v>
      </c>
      <c r="J51" s="85">
        <v>12980</v>
      </c>
      <c r="K51" s="99">
        <v>0</v>
      </c>
      <c r="L51" s="85">
        <v>239918.07999999999</v>
      </c>
      <c r="M51" s="85">
        <v>79429.17</v>
      </c>
      <c r="N51" s="85">
        <v>281289</v>
      </c>
      <c r="O51" s="99">
        <v>0</v>
      </c>
      <c r="P51" s="85">
        <v>441083.97</v>
      </c>
      <c r="Q51" s="85">
        <f t="shared" si="6"/>
        <v>1471640.15</v>
      </c>
    </row>
    <row r="52" spans="1:19" x14ac:dyDescent="0.25">
      <c r="A52" s="46"/>
      <c r="B52" s="63" t="s">
        <v>30</v>
      </c>
      <c r="C52" s="99">
        <v>0</v>
      </c>
      <c r="D52" s="91">
        <v>3283500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85">
        <v>43306</v>
      </c>
      <c r="N52" s="85">
        <v>36094</v>
      </c>
      <c r="O52" s="99">
        <v>0</v>
      </c>
      <c r="P52" s="85">
        <v>128990</v>
      </c>
      <c r="Q52" s="106">
        <f>E52+F52+G52+H52+I52+J52+K52+L52+M52+N52+O52+P52</f>
        <v>208390</v>
      </c>
    </row>
    <row r="53" spans="1:19" x14ac:dyDescent="0.25">
      <c r="A53" s="46"/>
      <c r="B53" s="63" t="s">
        <v>31</v>
      </c>
      <c r="C53" s="105">
        <v>0</v>
      </c>
      <c r="D53" s="91">
        <v>300000</v>
      </c>
      <c r="E53" s="99">
        <v>0</v>
      </c>
      <c r="F53" s="99">
        <v>0</v>
      </c>
      <c r="G53" s="99">
        <v>0</v>
      </c>
      <c r="H53" s="85">
        <v>150446.99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85">
        <f>E53+F53+G53+H53+I53+J53+K53+L53+M53+N53+O53+P53</f>
        <v>150446.99</v>
      </c>
    </row>
    <row r="54" spans="1:19" x14ac:dyDescent="0.25">
      <c r="A54" s="46"/>
      <c r="B54" s="63" t="s">
        <v>32</v>
      </c>
      <c r="C54" s="105">
        <v>0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106">
        <f>E54+F54+G54+H54+I54+J54+K54+L54+M54+N54+O54+P54</f>
        <v>0</v>
      </c>
      <c r="S54" s="112"/>
    </row>
    <row r="55" spans="1:19" x14ac:dyDescent="0.25">
      <c r="A55" s="46"/>
      <c r="B55" s="63" t="s">
        <v>33</v>
      </c>
      <c r="C55" s="91">
        <v>100000</v>
      </c>
      <c r="D55" s="91">
        <v>2731500</v>
      </c>
      <c r="E55" s="99">
        <v>0</v>
      </c>
      <c r="F55" s="99">
        <v>0</v>
      </c>
      <c r="G55" s="99">
        <v>0</v>
      </c>
      <c r="H55" s="85">
        <v>876150</v>
      </c>
      <c r="I55" s="85">
        <v>515367.81</v>
      </c>
      <c r="J55" s="85">
        <v>73500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85">
        <v>213518.8</v>
      </c>
      <c r="Q55" s="106">
        <v>0</v>
      </c>
    </row>
    <row r="56" spans="1:19" x14ac:dyDescent="0.25">
      <c r="A56" s="46"/>
      <c r="B56" s="63" t="s">
        <v>55</v>
      </c>
      <c r="C56" s="105">
        <v>0</v>
      </c>
      <c r="D56" s="91">
        <v>518000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85">
        <v>364204.51</v>
      </c>
      <c r="Q56" s="106">
        <f t="shared" ref="Q56:Q71" si="10">E56+F56+G56+H56+I56+J56+K56+L56+M56+N56+O56+P56</f>
        <v>364204.51</v>
      </c>
    </row>
    <row r="57" spans="1:19" x14ac:dyDescent="0.25">
      <c r="A57" s="46"/>
      <c r="B57" s="63" t="s">
        <v>56</v>
      </c>
      <c r="C57" s="105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106">
        <f t="shared" si="10"/>
        <v>0</v>
      </c>
    </row>
    <row r="58" spans="1:19" x14ac:dyDescent="0.25">
      <c r="A58" s="46"/>
      <c r="B58" s="63" t="s">
        <v>34</v>
      </c>
      <c r="C58" s="105">
        <v>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106">
        <f t="shared" si="10"/>
        <v>0</v>
      </c>
    </row>
    <row r="59" spans="1:19" x14ac:dyDescent="0.25">
      <c r="A59" s="46"/>
      <c r="B59" s="63" t="s">
        <v>57</v>
      </c>
      <c r="C59" s="105">
        <v>0</v>
      </c>
      <c r="D59" s="91">
        <v>14740000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106">
        <f t="shared" si="10"/>
        <v>0</v>
      </c>
    </row>
    <row r="60" spans="1:19" x14ac:dyDescent="0.25">
      <c r="A60" s="46"/>
      <c r="B60" s="64" t="s">
        <v>58</v>
      </c>
      <c r="C60" s="104">
        <f>C61+C62+C64+C63</f>
        <v>0</v>
      </c>
      <c r="D60" s="82">
        <f>D61+D62+D64+D63</f>
        <v>12800000</v>
      </c>
      <c r="E60" s="101">
        <f>E61+E62+E63+E64</f>
        <v>0</v>
      </c>
      <c r="F60" s="101">
        <f>F61+F62+F63+F64</f>
        <v>0</v>
      </c>
      <c r="G60" s="107">
        <f>G61+G62+G63+G64</f>
        <v>0</v>
      </c>
      <c r="H60" s="107">
        <f>H61+H62+H63+H64</f>
        <v>0</v>
      </c>
      <c r="I60" s="107">
        <f t="shared" ref="I60:P60" si="11">I61+I62+I63+I64</f>
        <v>0</v>
      </c>
      <c r="J60" s="107">
        <f t="shared" si="11"/>
        <v>0</v>
      </c>
      <c r="K60" s="107">
        <f t="shared" si="11"/>
        <v>0</v>
      </c>
      <c r="L60" s="107">
        <f t="shared" si="11"/>
        <v>0</v>
      </c>
      <c r="M60" s="107">
        <f t="shared" si="11"/>
        <v>0</v>
      </c>
      <c r="N60" s="89">
        <f t="shared" si="11"/>
        <v>2258254.84</v>
      </c>
      <c r="O60" s="107">
        <f t="shared" si="11"/>
        <v>0</v>
      </c>
      <c r="P60" s="89">
        <f t="shared" si="11"/>
        <v>2553019.35</v>
      </c>
      <c r="Q60" s="101">
        <f t="shared" si="10"/>
        <v>4811274.1899999995</v>
      </c>
    </row>
    <row r="61" spans="1:19" x14ac:dyDescent="0.25">
      <c r="A61" s="46"/>
      <c r="B61" s="63" t="s">
        <v>59</v>
      </c>
      <c r="C61" s="105">
        <v>0</v>
      </c>
      <c r="D61" s="91">
        <v>12800000</v>
      </c>
      <c r="E61" s="99">
        <v>0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85">
        <v>2258254.84</v>
      </c>
      <c r="O61" s="99">
        <v>0</v>
      </c>
      <c r="P61" s="85">
        <v>2553019.35</v>
      </c>
      <c r="Q61" s="99">
        <f t="shared" si="10"/>
        <v>4811274.1899999995</v>
      </c>
    </row>
    <row r="62" spans="1:19" x14ac:dyDescent="0.25">
      <c r="A62" s="46"/>
      <c r="B62" s="63" t="s">
        <v>60</v>
      </c>
      <c r="C62" s="105">
        <v>0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106">
        <f t="shared" si="10"/>
        <v>0</v>
      </c>
    </row>
    <row r="63" spans="1:19" x14ac:dyDescent="0.25">
      <c r="A63" s="46"/>
      <c r="B63" s="63" t="s">
        <v>61</v>
      </c>
      <c r="C63" s="105">
        <v>0</v>
      </c>
      <c r="D63" s="99">
        <v>0</v>
      </c>
      <c r="E63" s="99">
        <v>0</v>
      </c>
      <c r="F63" s="99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106">
        <f t="shared" si="10"/>
        <v>0</v>
      </c>
    </row>
    <row r="64" spans="1:19" ht="25.5" x14ac:dyDescent="0.25">
      <c r="A64" s="46"/>
      <c r="B64" s="63" t="s">
        <v>62</v>
      </c>
      <c r="C64" s="105">
        <v>0</v>
      </c>
      <c r="D64" s="99">
        <v>0</v>
      </c>
      <c r="E64" s="99">
        <v>0</v>
      </c>
      <c r="F64" s="99">
        <v>0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106">
        <f t="shared" si="10"/>
        <v>0</v>
      </c>
    </row>
    <row r="65" spans="1:17" x14ac:dyDescent="0.25">
      <c r="A65" s="46"/>
      <c r="B65" s="64" t="s">
        <v>63</v>
      </c>
      <c r="C65" s="104">
        <f t="shared" ref="C65:H65" si="12">C66+C67+C68+C69+C70+C71</f>
        <v>0</v>
      </c>
      <c r="D65" s="101">
        <f t="shared" si="12"/>
        <v>0</v>
      </c>
      <c r="E65" s="101">
        <f t="shared" si="12"/>
        <v>0</v>
      </c>
      <c r="F65" s="101">
        <f>F66+F67+F68+F69+F70+F71</f>
        <v>0</v>
      </c>
      <c r="G65" s="107">
        <f t="shared" si="12"/>
        <v>0</v>
      </c>
      <c r="H65" s="107">
        <f t="shared" si="12"/>
        <v>0</v>
      </c>
      <c r="I65" s="107">
        <v>0</v>
      </c>
      <c r="J65" s="107">
        <v>0</v>
      </c>
      <c r="K65" s="107">
        <v>0</v>
      </c>
      <c r="L65" s="107">
        <v>0</v>
      </c>
      <c r="M65" s="107">
        <v>0</v>
      </c>
      <c r="N65" s="107">
        <v>0</v>
      </c>
      <c r="O65" s="107">
        <v>0</v>
      </c>
      <c r="P65" s="107">
        <v>0</v>
      </c>
      <c r="Q65" s="107">
        <f t="shared" si="10"/>
        <v>0</v>
      </c>
    </row>
    <row r="66" spans="1:17" x14ac:dyDescent="0.25">
      <c r="A66" s="46"/>
      <c r="B66" s="63" t="s">
        <v>64</v>
      </c>
      <c r="C66" s="105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106">
        <f t="shared" si="10"/>
        <v>0</v>
      </c>
    </row>
    <row r="67" spans="1:17" x14ac:dyDescent="0.25">
      <c r="A67" s="46"/>
      <c r="B67" s="63" t="s">
        <v>65</v>
      </c>
      <c r="C67" s="105">
        <v>0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106">
        <f t="shared" si="10"/>
        <v>0</v>
      </c>
    </row>
    <row r="68" spans="1:17" x14ac:dyDescent="0.25">
      <c r="A68" s="46"/>
      <c r="B68" s="64" t="s">
        <v>66</v>
      </c>
      <c r="C68" s="104">
        <f>C71+C70+C69</f>
        <v>0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7">
        <f t="shared" si="10"/>
        <v>0</v>
      </c>
    </row>
    <row r="69" spans="1:17" x14ac:dyDescent="0.25">
      <c r="A69" s="46"/>
      <c r="B69" s="63" t="s">
        <v>67</v>
      </c>
      <c r="C69" s="105">
        <v>0</v>
      </c>
      <c r="D69" s="99">
        <v>0</v>
      </c>
      <c r="E69" s="99">
        <v>0</v>
      </c>
      <c r="F69" s="99">
        <v>0</v>
      </c>
      <c r="G69" s="99">
        <v>0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106">
        <f t="shared" si="10"/>
        <v>0</v>
      </c>
    </row>
    <row r="70" spans="1:17" x14ac:dyDescent="0.25">
      <c r="A70" s="46"/>
      <c r="B70" s="63" t="s">
        <v>68</v>
      </c>
      <c r="C70" s="105">
        <v>0</v>
      </c>
      <c r="D70" s="99">
        <v>0</v>
      </c>
      <c r="E70" s="99">
        <v>0</v>
      </c>
      <c r="F70" s="99">
        <v>0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106">
        <f t="shared" si="10"/>
        <v>0</v>
      </c>
    </row>
    <row r="71" spans="1:17" x14ac:dyDescent="0.25">
      <c r="A71" s="46"/>
      <c r="B71" s="63" t="s">
        <v>69</v>
      </c>
      <c r="C71" s="105">
        <v>0</v>
      </c>
      <c r="D71" s="99">
        <v>0</v>
      </c>
      <c r="E71" s="99">
        <v>0</v>
      </c>
      <c r="F71" s="99">
        <v>0</v>
      </c>
      <c r="G71" s="99">
        <v>0</v>
      </c>
      <c r="H71" s="99">
        <v>0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106">
        <f t="shared" si="10"/>
        <v>0</v>
      </c>
    </row>
    <row r="72" spans="1:17" x14ac:dyDescent="0.25">
      <c r="A72" s="46"/>
      <c r="B72" s="56" t="s">
        <v>35</v>
      </c>
      <c r="C72" s="93">
        <f>C8+C14+C24+C34+C42+C50+C60+C65</f>
        <v>335288000</v>
      </c>
      <c r="D72" s="93">
        <f t="shared" ref="D72:P72" si="13">D8+D14+D24+D34+D42+D50+D60+D65</f>
        <v>509630574.12</v>
      </c>
      <c r="E72" s="94">
        <f t="shared" si="13"/>
        <v>20245549.07</v>
      </c>
      <c r="F72" s="95">
        <f t="shared" si="13"/>
        <v>23978356.990000002</v>
      </c>
      <c r="G72" s="95">
        <f t="shared" si="13"/>
        <v>29098235.179999996</v>
      </c>
      <c r="H72" s="95">
        <f t="shared" si="13"/>
        <v>36226262.570000008</v>
      </c>
      <c r="I72" s="95">
        <f t="shared" si="13"/>
        <v>39262795.080000006</v>
      </c>
      <c r="J72" s="95">
        <f t="shared" si="13"/>
        <v>29947494.5</v>
      </c>
      <c r="K72" s="95">
        <f t="shared" si="13"/>
        <v>30903993.68</v>
      </c>
      <c r="L72" s="95">
        <f t="shared" si="13"/>
        <v>34222865</v>
      </c>
      <c r="M72" s="95">
        <f t="shared" si="13"/>
        <v>44985894.179999992</v>
      </c>
      <c r="N72" s="95">
        <f t="shared" si="13"/>
        <v>48132753.219999999</v>
      </c>
      <c r="O72" s="95">
        <f t="shared" si="13"/>
        <v>43292958.679999992</v>
      </c>
      <c r="P72" s="95">
        <f t="shared" si="13"/>
        <v>62304104.220000006</v>
      </c>
      <c r="Q72" s="95">
        <f>Q8+Q14+Q24+Q34+Q42+Q50+Q60+Q65</f>
        <v>442601262.37</v>
      </c>
    </row>
    <row r="73" spans="1:17" x14ac:dyDescent="0.25">
      <c r="A73" s="46"/>
      <c r="B73" s="64" t="s">
        <v>70</v>
      </c>
      <c r="C73" s="104"/>
      <c r="D73" s="103"/>
      <c r="E73" s="99">
        <v>0</v>
      </c>
      <c r="F73" s="99">
        <v>0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99">
        <v>0</v>
      </c>
      <c r="Q73" s="106">
        <v>0</v>
      </c>
    </row>
    <row r="74" spans="1:17" x14ac:dyDescent="0.25">
      <c r="A74" s="46"/>
      <c r="B74" s="64" t="s">
        <v>71</v>
      </c>
      <c r="C74" s="105">
        <v>0</v>
      </c>
      <c r="D74" s="99">
        <v>0</v>
      </c>
      <c r="E74" s="99">
        <v>0</v>
      </c>
      <c r="F74" s="99">
        <v>0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106">
        <v>0</v>
      </c>
    </row>
    <row r="75" spans="1:17" x14ac:dyDescent="0.25">
      <c r="A75" s="46"/>
      <c r="B75" s="63" t="s">
        <v>72</v>
      </c>
      <c r="C75" s="105">
        <v>0</v>
      </c>
      <c r="D75" s="99">
        <v>0</v>
      </c>
      <c r="E75" s="99">
        <v>0</v>
      </c>
      <c r="F75" s="99">
        <v>0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106">
        <v>0</v>
      </c>
    </row>
    <row r="76" spans="1:17" x14ac:dyDescent="0.25">
      <c r="A76" s="46"/>
      <c r="B76" s="63" t="s">
        <v>73</v>
      </c>
      <c r="C76" s="105">
        <v>0</v>
      </c>
      <c r="D76" s="99">
        <v>0</v>
      </c>
      <c r="E76" s="99">
        <v>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106">
        <v>0</v>
      </c>
    </row>
    <row r="77" spans="1:17" x14ac:dyDescent="0.25">
      <c r="A77" s="46"/>
      <c r="B77" s="64" t="s">
        <v>74</v>
      </c>
      <c r="C77" s="105">
        <v>0</v>
      </c>
      <c r="D77" s="99">
        <v>0</v>
      </c>
      <c r="E77" s="99">
        <v>0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106">
        <v>0</v>
      </c>
    </row>
    <row r="78" spans="1:17" x14ac:dyDescent="0.25">
      <c r="A78" s="46"/>
      <c r="B78" s="63" t="s">
        <v>75</v>
      </c>
      <c r="C78" s="105">
        <v>0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106">
        <v>0</v>
      </c>
    </row>
    <row r="79" spans="1:17" x14ac:dyDescent="0.25">
      <c r="A79" s="46"/>
      <c r="B79" s="63" t="s">
        <v>76</v>
      </c>
      <c r="C79" s="105">
        <v>0</v>
      </c>
      <c r="D79" s="99">
        <v>0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9">
        <v>0</v>
      </c>
      <c r="Q79" s="106">
        <v>0</v>
      </c>
    </row>
    <row r="80" spans="1:17" x14ac:dyDescent="0.25">
      <c r="A80" s="46"/>
      <c r="B80" s="64" t="s">
        <v>77</v>
      </c>
      <c r="C80" s="105">
        <v>0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106">
        <v>0</v>
      </c>
    </row>
    <row r="81" spans="1:17" x14ac:dyDescent="0.25">
      <c r="A81" s="46"/>
      <c r="B81" s="63" t="s">
        <v>78</v>
      </c>
      <c r="C81" s="105">
        <v>0</v>
      </c>
      <c r="D81" s="99">
        <v>0</v>
      </c>
      <c r="E81" s="99">
        <v>0</v>
      </c>
      <c r="F81" s="99">
        <v>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106">
        <v>0</v>
      </c>
    </row>
    <row r="82" spans="1:17" x14ac:dyDescent="0.25">
      <c r="A82" s="46"/>
      <c r="B82" s="56" t="s">
        <v>79</v>
      </c>
      <c r="C82" s="108">
        <f>SUM(C74:C81)</f>
        <v>0</v>
      </c>
      <c r="D82" s="109">
        <f>SUM(D74:D81)</f>
        <v>0</v>
      </c>
      <c r="E82" s="109">
        <v>0</v>
      </c>
      <c r="F82" s="109">
        <v>0</v>
      </c>
      <c r="G82" s="110">
        <v>0</v>
      </c>
      <c r="H82" s="110">
        <v>0</v>
      </c>
      <c r="I82" s="110">
        <v>0</v>
      </c>
      <c r="J82" s="110">
        <v>0</v>
      </c>
      <c r="K82" s="110">
        <v>0</v>
      </c>
      <c r="L82" s="110">
        <v>0</v>
      </c>
      <c r="M82" s="110">
        <v>0</v>
      </c>
      <c r="N82" s="110">
        <v>0</v>
      </c>
      <c r="O82" s="110">
        <v>0</v>
      </c>
      <c r="P82" s="110">
        <v>0</v>
      </c>
      <c r="Q82" s="110">
        <v>0</v>
      </c>
    </row>
    <row r="83" spans="1:17" ht="13.5" customHeight="1" x14ac:dyDescent="0.25">
      <c r="A83" s="46"/>
      <c r="B83" s="46"/>
      <c r="C83" s="68"/>
      <c r="D83" s="68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</row>
    <row r="84" spans="1:17" ht="13.5" customHeight="1" x14ac:dyDescent="0.25">
      <c r="A84" s="46"/>
      <c r="B84" s="57" t="s">
        <v>80</v>
      </c>
      <c r="C84" s="96">
        <f t="shared" ref="C84:P84" si="14">C72+C82</f>
        <v>335288000</v>
      </c>
      <c r="D84" s="96">
        <f t="shared" si="14"/>
        <v>509630574.12</v>
      </c>
      <c r="E84" s="97">
        <f t="shared" si="14"/>
        <v>20245549.07</v>
      </c>
      <c r="F84" s="98">
        <f t="shared" si="14"/>
        <v>23978356.990000002</v>
      </c>
      <c r="G84" s="98">
        <f t="shared" si="14"/>
        <v>29098235.179999996</v>
      </c>
      <c r="H84" s="98">
        <f t="shared" si="14"/>
        <v>36226262.570000008</v>
      </c>
      <c r="I84" s="98">
        <f t="shared" si="14"/>
        <v>39262795.080000006</v>
      </c>
      <c r="J84" s="98">
        <f t="shared" si="14"/>
        <v>29947494.5</v>
      </c>
      <c r="K84" s="98">
        <f t="shared" si="14"/>
        <v>30903993.68</v>
      </c>
      <c r="L84" s="98">
        <f t="shared" si="14"/>
        <v>34222865</v>
      </c>
      <c r="M84" s="98">
        <f t="shared" si="14"/>
        <v>44985894.179999992</v>
      </c>
      <c r="N84" s="98">
        <f t="shared" si="14"/>
        <v>48132753.219999999</v>
      </c>
      <c r="O84" s="98">
        <f t="shared" si="14"/>
        <v>43292958.679999992</v>
      </c>
      <c r="P84" s="98">
        <f t="shared" si="14"/>
        <v>62304104.220000006</v>
      </c>
      <c r="Q84" s="98">
        <f>Q72+Q82</f>
        <v>442601262.37</v>
      </c>
    </row>
    <row r="85" spans="1:17" ht="13.5" customHeight="1" x14ac:dyDescent="0.25">
      <c r="A85" s="46"/>
      <c r="B85" s="46" t="s">
        <v>109</v>
      </c>
      <c r="C85" s="46"/>
      <c r="D85" s="54"/>
      <c r="E85" s="58"/>
      <c r="F85" s="68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7" ht="13.5" customHeight="1" x14ac:dyDescent="0.25">
      <c r="A86" s="46"/>
      <c r="B86" s="46" t="s">
        <v>120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7" ht="13.5" customHeight="1" x14ac:dyDescent="0.25">
      <c r="A87" s="46"/>
      <c r="B87" s="46" t="s">
        <v>121</v>
      </c>
      <c r="C87" s="58"/>
      <c r="D87" s="54"/>
      <c r="E87" s="46"/>
      <c r="F87" s="59"/>
      <c r="G87" s="113"/>
      <c r="H87" s="61"/>
      <c r="I87" s="62"/>
      <c r="J87" s="61"/>
      <c r="K87" s="54"/>
      <c r="L87" s="54"/>
      <c r="N87" s="58"/>
      <c r="O87" s="58"/>
      <c r="P87" s="61"/>
      <c r="Q87" s="60"/>
    </row>
    <row r="88" spans="1:17" ht="13.5" customHeight="1" x14ac:dyDescent="0.25">
      <c r="A88" s="46"/>
      <c r="B88" s="71"/>
      <c r="C88" s="72"/>
      <c r="D88" s="73"/>
      <c r="E88" s="71"/>
      <c r="F88" s="71"/>
      <c r="G88" s="73"/>
      <c r="H88" s="74"/>
      <c r="I88" s="75"/>
      <c r="J88" s="74"/>
      <c r="K88" s="74"/>
      <c r="L88" s="74"/>
      <c r="M88" s="71"/>
      <c r="N88" s="75"/>
      <c r="O88" s="72"/>
      <c r="P88" s="74"/>
      <c r="Q88" s="76"/>
    </row>
    <row r="89" spans="1:17" ht="13.5" customHeight="1" x14ac:dyDescent="0.25">
      <c r="A89" s="46"/>
      <c r="B89" s="71"/>
      <c r="C89" s="114"/>
      <c r="D89" s="73"/>
      <c r="E89" s="71"/>
      <c r="F89" s="71"/>
      <c r="G89" s="73"/>
      <c r="H89" s="74"/>
      <c r="I89" s="75"/>
      <c r="J89" s="74"/>
      <c r="K89" s="71"/>
      <c r="L89" s="71"/>
      <c r="M89" s="71"/>
      <c r="N89" s="75"/>
      <c r="O89" s="72"/>
      <c r="P89" s="74"/>
      <c r="Q89" s="76"/>
    </row>
    <row r="90" spans="1:17" ht="13.5" customHeight="1" x14ac:dyDescent="0.25">
      <c r="A90" s="46"/>
      <c r="C90" s="116"/>
    </row>
    <row r="91" spans="1:17" ht="13.5" customHeight="1" x14ac:dyDescent="0.25">
      <c r="A91" s="46"/>
      <c r="C91" s="115"/>
      <c r="D91" s="41"/>
      <c r="O91" s="36"/>
    </row>
    <row r="92" spans="1:17" ht="13.5" customHeight="1" x14ac:dyDescent="0.25">
      <c r="A92" s="46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25" right="0.25" top="0.75" bottom="0.75" header="0.3" footer="0.3"/>
  <pageSetup scale="50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2024-01-10T15:53:43Z</cp:lastPrinted>
  <dcterms:created xsi:type="dcterms:W3CDTF">2018-04-17T18:57:16Z</dcterms:created>
  <dcterms:modified xsi:type="dcterms:W3CDTF">2024-01-10T16:15:18Z</dcterms:modified>
</cp:coreProperties>
</file>