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32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2" l="1"/>
  <c r="C82" i="32"/>
  <c r="L72" i="32"/>
  <c r="L84" i="32" s="1"/>
  <c r="Q71" i="32"/>
  <c r="Q70" i="32"/>
  <c r="Q69" i="32"/>
  <c r="Q68" i="32"/>
  <c r="C68" i="32"/>
  <c r="Q67" i="32"/>
  <c r="Q66" i="32"/>
  <c r="H65" i="32"/>
  <c r="G65" i="32"/>
  <c r="F65" i="32"/>
  <c r="E65" i="32"/>
  <c r="Q65" i="32" s="1"/>
  <c r="D65" i="32"/>
  <c r="C65" i="32"/>
  <c r="Q64" i="32"/>
  <c r="Q63" i="32"/>
  <c r="Q62" i="32"/>
  <c r="Q61" i="32"/>
  <c r="P60" i="32"/>
  <c r="O60" i="32"/>
  <c r="N60" i="32"/>
  <c r="M60" i="32"/>
  <c r="L60" i="32"/>
  <c r="K60" i="32"/>
  <c r="J60" i="32"/>
  <c r="I60" i="32"/>
  <c r="H60" i="32"/>
  <c r="G60" i="32"/>
  <c r="F60" i="32"/>
  <c r="E60" i="32"/>
  <c r="Q60" i="32" s="1"/>
  <c r="D60" i="32"/>
  <c r="C60" i="32"/>
  <c r="Q59" i="32"/>
  <c r="Q58" i="32"/>
  <c r="Q57" i="32"/>
  <c r="Q56" i="32"/>
  <c r="Q54" i="32"/>
  <c r="Q53" i="32"/>
  <c r="Q52" i="32"/>
  <c r="Q51" i="32"/>
  <c r="P50" i="32"/>
  <c r="O50" i="32"/>
  <c r="N50" i="32"/>
  <c r="M50" i="32"/>
  <c r="L50" i="32"/>
  <c r="K50" i="32"/>
  <c r="J50" i="32"/>
  <c r="I50" i="32"/>
  <c r="H50" i="32"/>
  <c r="H7" i="32" s="1"/>
  <c r="G50" i="32"/>
  <c r="F50" i="32"/>
  <c r="E50" i="32"/>
  <c r="Q50" i="32" s="1"/>
  <c r="D50" i="32"/>
  <c r="C50" i="32"/>
  <c r="Q49" i="32"/>
  <c r="Q48" i="32"/>
  <c r="Q47" i="32"/>
  <c r="Q46" i="32"/>
  <c r="Q45" i="32"/>
  <c r="Q44" i="32"/>
  <c r="Q43" i="32"/>
  <c r="P42" i="32"/>
  <c r="O42" i="32"/>
  <c r="N42" i="32"/>
  <c r="M42" i="32"/>
  <c r="L42" i="32"/>
  <c r="K42" i="32"/>
  <c r="J42" i="32"/>
  <c r="I42" i="32"/>
  <c r="H42" i="32"/>
  <c r="G42" i="32"/>
  <c r="F42" i="32"/>
  <c r="E42" i="32"/>
  <c r="Q42" i="32" s="1"/>
  <c r="D42" i="32"/>
  <c r="C42" i="32"/>
  <c r="Q41" i="32"/>
  <c r="Q40" i="32"/>
  <c r="Q39" i="32"/>
  <c r="Q38" i="32"/>
  <c r="Q37" i="32"/>
  <c r="Q36" i="32"/>
  <c r="Q35" i="32"/>
  <c r="P34" i="32"/>
  <c r="Q34" i="32" s="1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Q33" i="32"/>
  <c r="Q32" i="32"/>
  <c r="Q31" i="32"/>
  <c r="Q29" i="32"/>
  <c r="Q28" i="32"/>
  <c r="Q27" i="32"/>
  <c r="Q26" i="32"/>
  <c r="Q25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Q23" i="32"/>
  <c r="Q22" i="32"/>
  <c r="Q21" i="32"/>
  <c r="Q20" i="32"/>
  <c r="Q19" i="32"/>
  <c r="Q18" i="32"/>
  <c r="Q17" i="32"/>
  <c r="Q16" i="32"/>
  <c r="Q15" i="32"/>
  <c r="P14" i="32"/>
  <c r="P72" i="32" s="1"/>
  <c r="P84" i="32" s="1"/>
  <c r="O14" i="32"/>
  <c r="N14" i="32"/>
  <c r="M14" i="32"/>
  <c r="L14" i="32"/>
  <c r="K14" i="32"/>
  <c r="J14" i="32"/>
  <c r="I14" i="32"/>
  <c r="H14" i="32"/>
  <c r="H72" i="32" s="1"/>
  <c r="H84" i="32" s="1"/>
  <c r="G14" i="32"/>
  <c r="G7" i="32" s="1"/>
  <c r="F14" i="32"/>
  <c r="F72" i="32" s="1"/>
  <c r="F84" i="32" s="1"/>
  <c r="E14" i="32"/>
  <c r="D14" i="32"/>
  <c r="D72" i="32" s="1"/>
  <c r="D84" i="32" s="1"/>
  <c r="C14" i="32"/>
  <c r="C72" i="32" s="1"/>
  <c r="C84" i="32" s="1"/>
  <c r="Q13" i="32"/>
  <c r="Q12" i="32"/>
  <c r="Q11" i="32"/>
  <c r="Q10" i="32"/>
  <c r="Q9" i="32"/>
  <c r="P8" i="32"/>
  <c r="P7" i="32" s="1"/>
  <c r="O8" i="32"/>
  <c r="N8" i="32"/>
  <c r="M8" i="32"/>
  <c r="M7" i="32" s="1"/>
  <c r="L8" i="32"/>
  <c r="L7" i="32" s="1"/>
  <c r="K8" i="32"/>
  <c r="K7" i="32" s="1"/>
  <c r="J8" i="32"/>
  <c r="J72" i="32" s="1"/>
  <c r="J84" i="32" s="1"/>
  <c r="I8" i="32"/>
  <c r="I72" i="32" s="1"/>
  <c r="I84" i="32" s="1"/>
  <c r="H8" i="32"/>
  <c r="G8" i="32"/>
  <c r="F8" i="32"/>
  <c r="F7" i="32" s="1"/>
  <c r="E8" i="32"/>
  <c r="E7" i="32" s="1"/>
  <c r="D8" i="32"/>
  <c r="D7" i="32" s="1"/>
  <c r="C8" i="32"/>
  <c r="C7" i="32" s="1"/>
  <c r="AD7" i="32"/>
  <c r="Z7" i="32"/>
  <c r="AA7" i="32" s="1"/>
  <c r="AB7" i="32" s="1"/>
  <c r="Y7" i="32"/>
  <c r="AC6" i="32" s="1"/>
  <c r="AD6" i="32" s="1"/>
  <c r="X7" i="32"/>
  <c r="W7" i="32"/>
  <c r="J7" i="32"/>
  <c r="I7" i="32"/>
  <c r="Q24" i="32" l="1"/>
  <c r="O72" i="32"/>
  <c r="O84" i="32" s="1"/>
  <c r="Q14" i="32"/>
  <c r="N7" i="32"/>
  <c r="O7" i="32"/>
  <c r="M72" i="32"/>
  <c r="M84" i="32" s="1"/>
  <c r="N72" i="32"/>
  <c r="N84" i="32" s="1"/>
  <c r="K72" i="32"/>
  <c r="K84" i="32" s="1"/>
  <c r="E72" i="32"/>
  <c r="E84" i="32" s="1"/>
  <c r="Q8" i="32"/>
  <c r="G72" i="32"/>
  <c r="G84" i="32" s="1"/>
  <c r="Q9" i="19"/>
  <c r="C72" i="19"/>
  <c r="Q72" i="32" l="1"/>
  <c r="Q84" i="32" s="1"/>
  <c r="Q7" i="32"/>
  <c r="K24" i="19"/>
  <c r="L24" i="19"/>
  <c r="M24" i="19"/>
  <c r="N24" i="19"/>
  <c r="O24" i="19"/>
  <c r="P24" i="19"/>
  <c r="D50" i="19" l="1"/>
  <c r="D24" i="19"/>
  <c r="Q70" i="19" l="1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J24" i="19"/>
  <c r="I24" i="19"/>
  <c r="H24" i="19"/>
  <c r="G24" i="19"/>
  <c r="F24" i="19"/>
  <c r="E24" i="19"/>
  <c r="C24" i="19"/>
  <c r="Q20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E72" i="19" l="1"/>
  <c r="O7" i="19"/>
  <c r="B9" i="2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F60" i="19"/>
  <c r="F7" i="19" s="1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K7" i="19" s="1"/>
  <c r="J50" i="19"/>
  <c r="J7" i="19" s="1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N42" i="19"/>
  <c r="N72" i="19" s="1"/>
  <c r="M42" i="19"/>
  <c r="M72" i="19" s="1"/>
  <c r="L42" i="19"/>
  <c r="K42" i="19"/>
  <c r="K72" i="19" s="1"/>
  <c r="J42" i="19"/>
  <c r="I42" i="19"/>
  <c r="H42" i="19"/>
  <c r="G42" i="19"/>
  <c r="F42" i="19"/>
  <c r="F72" i="19" s="1"/>
  <c r="E42" i="19"/>
  <c r="E7" i="19" s="1"/>
  <c r="D42" i="19"/>
  <c r="C42" i="19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AD7" i="19"/>
  <c r="W7" i="19"/>
  <c r="J72" i="19" l="1"/>
  <c r="J84" i="19" s="1"/>
  <c r="I72" i="19"/>
  <c r="I84" i="19" s="1"/>
  <c r="G7" i="19"/>
  <c r="G72" i="19"/>
  <c r="G84" i="19" s="1"/>
  <c r="Q50" i="19"/>
  <c r="I7" i="19"/>
  <c r="D72" i="19"/>
  <c r="D7" i="19"/>
  <c r="L72" i="19"/>
  <c r="L84" i="19" s="1"/>
  <c r="L7" i="19"/>
  <c r="N7" i="19"/>
  <c r="M7" i="19"/>
  <c r="C7" i="19"/>
  <c r="H7" i="19"/>
  <c r="H72" i="19"/>
  <c r="H84" i="19" s="1"/>
  <c r="P7" i="19"/>
  <c r="P72" i="19"/>
  <c r="P84" i="19" s="1"/>
  <c r="Q60" i="19"/>
  <c r="C84" i="19"/>
  <c r="N84" i="19"/>
  <c r="F84" i="19"/>
  <c r="Q24" i="19"/>
  <c r="Q14" i="19"/>
  <c r="Q42" i="19"/>
  <c r="Q65" i="19"/>
  <c r="Q8" i="19"/>
  <c r="K84" i="19"/>
  <c r="O84" i="19"/>
  <c r="Q34" i="19"/>
  <c r="X7" i="19"/>
  <c r="Y7" i="19" s="1"/>
  <c r="Z7" i="19" s="1"/>
  <c r="AA7" i="19" s="1"/>
  <c r="AB7" i="19" s="1"/>
  <c r="M84" i="19"/>
  <c r="E84" i="19"/>
  <c r="Q7" i="19" l="1"/>
  <c r="Q72" i="19"/>
  <c r="Q84" i="19" s="1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<sst xmlns="http://schemas.openxmlformats.org/spreadsheetml/2006/main" count="307" uniqueCount="123">
  <si>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</si>
  <si>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</si>
  <si>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</si>
  <si>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</si>
  <si>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</si>
  <si>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</si>
  <si>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</si>
  <si>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</si>
  <si>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</si>
  <si>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</si>
  <si>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</si>
  <si>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</si>
  <si>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</si>
  <si>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</si>
  <si>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</si>
  <si>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</si>
  <si>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</si>
  <si>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</si>
  <si>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</si>
  <si>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</si>
  <si>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</si>
  <si>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</si>
  <si>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</si>
  <si>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</si>
  <si>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</si>
  <si>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</si>
  <si>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</si>
  <si>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</si>
  <si>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</si>
  <si>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</si>
  <si>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</si>
  <si>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</si>
  <si>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</si>
  <si>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</si>
  <si>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</si>
  <si>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</si>
  <si>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</si>
  <si>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</si>
  <si>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</si>
  <si>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</si>
  <si>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</si>
  <si>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</si>
  <si>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</si>
  <si>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</si>
  <si>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</si>
  <si>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</si>
  <si>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</si>
  <si>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</si>
  <si>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</si>
  <si>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</si>
  <si>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</si>
  <si>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</si>
  <si>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</si>
  <si>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</si>
  <si>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</si>
  <si>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</si>
  <si>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</si>
  <si>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</si>
  <si>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</si>
  <si>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</si>
  <si>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</si>
  <si>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</si>
  <si>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</si>
  <si>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</si>
  <si>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</si>
  <si>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</si>
  <si>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</si>
  <si>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</si>
  <si>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</si>
  <si>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</si>
  <si>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</si>
  <si>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</si>
  <si>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</si>
  <si>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</si>
  <si>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</si>
  <si>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</si>
  <si>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</si>
  <si>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</si>
  <si>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</si>
  <si>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</si>
  <si>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</si>
  <si>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</si>
  <si>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</si>
  <si>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</si>
  <si>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</si>
  <si>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</si>
  <si>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</si>
  <si>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</si>
  <si>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</si>
  <si>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</si>
  <si>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</si>
  <si>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</si>
  <si>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</si>
  <si>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</si>
  <si>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</si>
  <si>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</si>
  <si>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</si>
  <si>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</si>
  <si>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</si>
  <si>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</si>
  <si>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</si>
  <si>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</si>
  <si>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</si>
  <si>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</si>
  <si>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</si>
  <si>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</si>
  <si>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</si>
  <si>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</si>
  <si>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</si>
  <si>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</si>
  <si>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</si>
  <si>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</si>
  <si>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</si>
  <si>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</si>
  <si>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</si>
  <si>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</si>
  <si>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</si>
  <si>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</si>
  <si>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</si>
  <si>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</si>
  <si>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Presupuesto Modificado Agosto</t>
  </si>
  <si>
    <t>Fecha de registro: hasta el 06 de Septiembre 2023</t>
  </si>
  <si>
    <t>Fecha de imputación: hasta el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</si>
</sst>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0" applyNumberFormat="1" applyFont="1" applyBorder="1" applyAlignment="1">
      <alignment horizontal="right" vertical="center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0" borderId="5" xfId="5" applyNumberFormat="1" applyFont="1" applyFill="1" applyBorder="1" applyAlignment="1">
      <alignment horizontal="right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6">
    <cellStyle name="Millares" xfId="1" builtinId="3"/>
    <cellStyle name="Millares 2" xfId="4"/>
    <cellStyle name="Moneda" xfId="5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4" t="s">
        <v>101</v>
      </c>
      <c r="B1" s="124"/>
      <c r="C1" s="124"/>
      <c r="E1" s="9" t="s">
        <v>38</v>
      </c>
    </row>
    <row r="2" spans="1:6" ht="18.75" x14ac:dyDescent="0.25">
      <c r="A2" s="124" t="s">
        <v>108</v>
      </c>
      <c r="B2" s="124"/>
      <c r="C2" s="124"/>
      <c r="E2" s="15" t="s">
        <v>97</v>
      </c>
    </row>
    <row r="3" spans="1:6" ht="18.75" x14ac:dyDescent="0.25">
      <c r="A3" s="124" t="s">
        <v>117</v>
      </c>
      <c r="B3" s="124"/>
      <c r="C3" s="124"/>
      <c r="E3" s="15" t="s">
        <v>98</v>
      </c>
    </row>
    <row r="4" spans="1:6" ht="18.75" x14ac:dyDescent="0.3">
      <c r="A4" s="125" t="s">
        <v>99</v>
      </c>
      <c r="B4" s="125"/>
      <c r="C4" s="125"/>
      <c r="E4" s="9" t="s">
        <v>93</v>
      </c>
    </row>
    <row r="5" spans="1:6" x14ac:dyDescent="0.25">
      <c r="A5" s="121" t="s">
        <v>36</v>
      </c>
      <c r="B5" s="121"/>
      <c r="C5" s="121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20" t="s">
        <v>116</v>
      </c>
      <c r="C94" s="120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21" t="s">
        <v>104</v>
      </c>
      <c r="C95" s="121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2" t="s">
        <v>110</v>
      </c>
      <c r="B99" s="122"/>
      <c r="E99" s="21"/>
      <c r="F99" s="21"/>
      <c r="G99" s="21"/>
      <c r="H99" s="21"/>
      <c r="I99" s="21"/>
      <c r="J99" s="21"/>
    </row>
    <row r="100" spans="1:10" x14ac:dyDescent="0.25">
      <c r="A100" s="123" t="s">
        <v>105</v>
      </c>
      <c r="B100" s="123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B5" sqref="B5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5.4257812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hidden="1" customWidth="1"/>
    <col min="14" max="14" width="13.85546875" style="35" hidden="1" customWidth="1"/>
    <col min="15" max="15" width="13.140625" style="35" hidden="1" customWidth="1"/>
    <col min="16" max="16" width="0.2851562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15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15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114.75" x14ac:dyDescent="0.25">
      <c r="A6" s="47"/>
      <c r="B6" s="50" t="s">
        <v>0</v>
      </c>
      <c r="C6" s="51" t="s">
        <v>37</v>
      </c>
      <c r="D6" s="52" t="s">
        <v>120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39262795.080000006</v>
      </c>
      <c r="J7" s="102">
        <f t="shared" si="0"/>
        <v>29947494.5</v>
      </c>
      <c r="K7" s="102">
        <f t="shared" si="0"/>
        <v>30903993.68</v>
      </c>
      <c r="L7" s="102">
        <f t="shared" si="0"/>
        <v>34222865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243885552.06999999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260728679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28929888.870000001</v>
      </c>
      <c r="J8" s="103">
        <f>J9+J10+J11+J12+J13</f>
        <v>18020936.640000001</v>
      </c>
      <c r="K8" s="103">
        <f t="shared" si="2"/>
        <v>18189544.43</v>
      </c>
      <c r="L8" s="103">
        <f t="shared" si="2"/>
        <v>19317293.099999998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152136928.16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6">
        <v>202688185</v>
      </c>
      <c r="E9" s="86">
        <v>13193666.67</v>
      </c>
      <c r="F9" s="86">
        <v>13246000</v>
      </c>
      <c r="G9" s="86">
        <v>13533456.85</v>
      </c>
      <c r="H9" s="86">
        <v>13575000</v>
      </c>
      <c r="I9" s="86">
        <v>15268612.720000001</v>
      </c>
      <c r="J9" s="86">
        <v>14305000</v>
      </c>
      <c r="K9" s="86">
        <v>14558150.439999999</v>
      </c>
      <c r="L9" s="86">
        <v>15122217.35</v>
      </c>
      <c r="M9" s="104"/>
      <c r="N9" s="104"/>
      <c r="O9" s="104"/>
      <c r="P9" s="104"/>
      <c r="Q9" s="87">
        <f>E9+F9+G9+H9+I9+J9+K9+L9+M9+N9+O9+P9</f>
        <v>112802104.03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22458651</v>
      </c>
      <c r="E10" s="86">
        <v>675262.71</v>
      </c>
      <c r="F10" s="86">
        <v>675462.3</v>
      </c>
      <c r="G10" s="86">
        <v>690400</v>
      </c>
      <c r="H10" s="86">
        <v>757706.76</v>
      </c>
      <c r="I10" s="86">
        <v>10652075.369999999</v>
      </c>
      <c r="J10" s="86">
        <v>755843.58</v>
      </c>
      <c r="K10" s="86">
        <v>774823.85</v>
      </c>
      <c r="L10" s="86">
        <v>826925.73</v>
      </c>
      <c r="M10" s="104"/>
      <c r="N10" s="104"/>
      <c r="O10" s="104"/>
      <c r="P10" s="104"/>
      <c r="Q10" s="70">
        <f t="shared" ref="Q10:Q29" si="3">E10+F10+G10+H10+I10+J10+K10+L10+M10+N10+O10+P10</f>
        <v>15808500.299999999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86">
        <v>815100</v>
      </c>
      <c r="J11" s="86">
        <v>849420</v>
      </c>
      <c r="K11" s="86">
        <v>703560</v>
      </c>
      <c r="L11" s="86">
        <v>1184040</v>
      </c>
      <c r="M11" s="104"/>
      <c r="N11" s="104"/>
      <c r="O11" s="104"/>
      <c r="P11" s="104"/>
      <c r="Q11" s="70">
        <f>E11+F11+G11+H11+I11+J11+K11+L11+M11+N11+O11+P11</f>
        <v>7087080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6">
        <v>24981843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4">
        <v>2194100.7799999998</v>
      </c>
      <c r="J13" s="104">
        <v>2110673.06</v>
      </c>
      <c r="K13" s="86">
        <v>2153010.14</v>
      </c>
      <c r="L13" s="86">
        <v>2184110.02</v>
      </c>
      <c r="M13" s="104"/>
      <c r="N13" s="104"/>
      <c r="O13" s="104"/>
      <c r="P13" s="104"/>
      <c r="Q13" s="86">
        <f>E13+F13+G13+H13+I13+J13+K13+L13+M13+N13+O13+P13</f>
        <v>16439243.83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169435520.90000001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8513623.1199999992</v>
      </c>
      <c r="J14" s="103">
        <f t="shared" si="4"/>
        <v>9777054.3900000006</v>
      </c>
      <c r="K14" s="103">
        <f t="shared" si="4"/>
        <v>12181255.459999999</v>
      </c>
      <c r="L14" s="103">
        <f t="shared" si="4"/>
        <v>13620180.470000003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73703064.410000011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86">
        <v>1364649.13</v>
      </c>
      <c r="J15" s="86">
        <v>1395746.1</v>
      </c>
      <c r="K15" s="86">
        <v>1458231.79</v>
      </c>
      <c r="L15" s="86">
        <v>1534153.78</v>
      </c>
      <c r="M15" s="104"/>
      <c r="N15" s="104"/>
      <c r="O15" s="104"/>
      <c r="P15" s="104"/>
      <c r="Q15" s="86">
        <f t="shared" si="3"/>
        <v>10820008.249999998</v>
      </c>
    </row>
    <row r="16" spans="1:30" x14ac:dyDescent="0.25">
      <c r="A16" s="47"/>
      <c r="B16" s="64" t="s">
        <v>9</v>
      </c>
      <c r="C16" s="92">
        <v>3180000</v>
      </c>
      <c r="D16" s="92">
        <v>8747350</v>
      </c>
      <c r="E16" s="86">
        <v>75000</v>
      </c>
      <c r="F16" s="86">
        <v>233795.24</v>
      </c>
      <c r="G16" s="86">
        <v>129800</v>
      </c>
      <c r="H16" s="100">
        <v>0</v>
      </c>
      <c r="I16" s="86">
        <v>467324.25</v>
      </c>
      <c r="J16" s="86">
        <v>924319.49</v>
      </c>
      <c r="K16" s="86">
        <v>510497.5</v>
      </c>
      <c r="L16" s="86">
        <v>1684763.66</v>
      </c>
      <c r="M16" s="104"/>
      <c r="N16" s="104"/>
      <c r="O16" s="104"/>
      <c r="P16" s="104"/>
      <c r="Q16" s="86">
        <f t="shared" si="3"/>
        <v>4025500.1399999997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86">
        <v>184960.8</v>
      </c>
      <c r="J17" s="86">
        <v>36550</v>
      </c>
      <c r="K17" s="105">
        <v>0</v>
      </c>
      <c r="L17" s="105">
        <v>438127.12</v>
      </c>
      <c r="M17" s="100"/>
      <c r="N17" s="104"/>
      <c r="O17" s="104"/>
      <c r="P17" s="69"/>
      <c r="Q17" s="86">
        <f t="shared" si="3"/>
        <v>726587.91999999993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2078700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86">
        <v>448777</v>
      </c>
      <c r="J18" s="86">
        <v>167379.38</v>
      </c>
      <c r="K18" s="86">
        <v>75833.320000000007</v>
      </c>
      <c r="L18" s="86">
        <v>275922.17</v>
      </c>
      <c r="M18" s="100"/>
      <c r="N18" s="104"/>
      <c r="O18" s="104"/>
      <c r="P18" s="104"/>
      <c r="Q18" s="86">
        <f t="shared" si="3"/>
        <v>1262445.1499999999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34513999.899999999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86">
        <v>1736726.35</v>
      </c>
      <c r="J19" s="86">
        <v>613018.65</v>
      </c>
      <c r="K19" s="86">
        <v>1078484.42</v>
      </c>
      <c r="L19" s="86">
        <v>1934177.05</v>
      </c>
      <c r="M19" s="104"/>
      <c r="N19" s="104"/>
      <c r="O19" s="104"/>
      <c r="P19" s="104"/>
      <c r="Q19" s="86">
        <f t="shared" si="3"/>
        <v>10619390.760000002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7564000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86">
        <v>319577.24</v>
      </c>
      <c r="J20" s="86">
        <v>353930.06</v>
      </c>
      <c r="K20" s="86">
        <v>896757.42</v>
      </c>
      <c r="L20" s="86">
        <v>694948.77</v>
      </c>
      <c r="M20" s="104"/>
      <c r="N20" s="104"/>
      <c r="O20" s="104"/>
      <c r="P20" s="104"/>
      <c r="Q20" s="86">
        <f t="shared" si="3"/>
        <v>6081291.1099999994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23497500</v>
      </c>
      <c r="E21" s="100">
        <v>0</v>
      </c>
      <c r="F21" s="100">
        <v>234643</v>
      </c>
      <c r="G21" s="100">
        <v>1763843.5</v>
      </c>
      <c r="H21" s="86">
        <v>2035826.47</v>
      </c>
      <c r="I21" s="86">
        <v>551827</v>
      </c>
      <c r="J21" s="86">
        <v>3485667.92</v>
      </c>
      <c r="K21" s="86">
        <v>1159938.58</v>
      </c>
      <c r="L21" s="86">
        <v>2037720.87</v>
      </c>
      <c r="M21" s="104"/>
      <c r="N21" s="104"/>
      <c r="O21" s="104"/>
      <c r="P21" s="104"/>
      <c r="Q21" s="86">
        <f t="shared" si="3"/>
        <v>11269467.34</v>
      </c>
    </row>
    <row r="22" spans="1:17" x14ac:dyDescent="0.25">
      <c r="A22" s="47"/>
      <c r="B22" s="64" t="s">
        <v>15</v>
      </c>
      <c r="C22" s="92">
        <v>30489000</v>
      </c>
      <c r="D22" s="92">
        <v>60261971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86">
        <v>2105795.59</v>
      </c>
      <c r="J22" s="86">
        <v>2166045.04</v>
      </c>
      <c r="K22" s="86">
        <v>6342449.9000000004</v>
      </c>
      <c r="L22" s="86">
        <v>1900763.76</v>
      </c>
      <c r="M22" s="104"/>
      <c r="N22" s="104"/>
      <c r="O22" s="104"/>
      <c r="P22" s="104"/>
      <c r="Q22" s="86">
        <f t="shared" si="3"/>
        <v>20945101.129999999</v>
      </c>
    </row>
    <row r="23" spans="1:17" x14ac:dyDescent="0.25">
      <c r="A23" s="47"/>
      <c r="B23" s="64" t="s">
        <v>40</v>
      </c>
      <c r="C23" s="92">
        <v>5225000</v>
      </c>
      <c r="D23" s="92">
        <v>13472000</v>
      </c>
      <c r="E23" s="100">
        <v>0</v>
      </c>
      <c r="F23" s="86">
        <v>839657.31</v>
      </c>
      <c r="G23" s="86">
        <v>662918.34</v>
      </c>
      <c r="H23" s="86">
        <v>703647.63</v>
      </c>
      <c r="I23" s="86">
        <v>1333985.76</v>
      </c>
      <c r="J23" s="86">
        <v>634397.75</v>
      </c>
      <c r="K23" s="86">
        <v>659062.53</v>
      </c>
      <c r="L23" s="86">
        <v>3119603.29</v>
      </c>
      <c r="M23" s="104"/>
      <c r="N23" s="104"/>
      <c r="O23" s="104"/>
      <c r="P23" s="104"/>
      <c r="Q23" s="86">
        <f t="shared" si="3"/>
        <v>7953272.6100000003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23999874.219999999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1251925.28</v>
      </c>
      <c r="J24" s="106">
        <f t="shared" si="5"/>
        <v>2063023.47</v>
      </c>
      <c r="K24" s="106">
        <f>K25+K26+K27+K28+K29+K30+K31+K32+K33</f>
        <v>483193.79000000004</v>
      </c>
      <c r="L24" s="106">
        <f t="shared" si="5"/>
        <v>641793.35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13804395.67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1517850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5">
        <v>0</v>
      </c>
      <c r="J25" s="86">
        <v>9609.73</v>
      </c>
      <c r="K25" s="86">
        <v>4554.8</v>
      </c>
      <c r="L25" s="86">
        <v>236722.88</v>
      </c>
      <c r="M25" s="104"/>
      <c r="N25" s="104"/>
      <c r="O25" s="104"/>
      <c r="P25" s="104"/>
      <c r="Q25" s="86">
        <f t="shared" si="3"/>
        <v>806768.24000000011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1562500</v>
      </c>
      <c r="E26" s="105">
        <v>0</v>
      </c>
      <c r="F26" s="105">
        <v>0</v>
      </c>
      <c r="G26" s="105">
        <v>0</v>
      </c>
      <c r="H26" s="86">
        <v>42480</v>
      </c>
      <c r="I26" s="86">
        <v>69620</v>
      </c>
      <c r="J26" s="86">
        <v>169920</v>
      </c>
      <c r="K26" s="86">
        <v>93679.97</v>
      </c>
      <c r="L26" s="86">
        <v>132750</v>
      </c>
      <c r="M26" s="104"/>
      <c r="N26" s="104"/>
      <c r="O26" s="105"/>
      <c r="P26" s="104"/>
      <c r="Q26" s="86">
        <f t="shared" si="3"/>
        <v>508449.97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3620144.26</v>
      </c>
      <c r="E27" s="87">
        <v>592950</v>
      </c>
      <c r="F27" s="105">
        <v>0</v>
      </c>
      <c r="G27" s="87">
        <v>12100</v>
      </c>
      <c r="H27" s="86">
        <v>1089447.68</v>
      </c>
      <c r="I27" s="87">
        <v>16050</v>
      </c>
      <c r="J27" s="86">
        <v>114165</v>
      </c>
      <c r="K27" s="105">
        <v>0</v>
      </c>
      <c r="L27" s="86">
        <v>45818.5</v>
      </c>
      <c r="M27" s="70"/>
      <c r="N27" s="70"/>
      <c r="O27" s="70"/>
      <c r="P27" s="87"/>
      <c r="Q27" s="86">
        <f t="shared" si="3"/>
        <v>1870531.18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306400</v>
      </c>
      <c r="E29" s="105">
        <v>0</v>
      </c>
      <c r="F29" s="105">
        <v>0</v>
      </c>
      <c r="G29" s="105">
        <v>0</v>
      </c>
      <c r="H29" s="86">
        <v>185817.29</v>
      </c>
      <c r="I29" s="105">
        <v>0</v>
      </c>
      <c r="J29" s="105">
        <v>0</v>
      </c>
      <c r="K29" s="86">
        <v>70999.990000000005</v>
      </c>
      <c r="L29" s="86">
        <v>6379.99</v>
      </c>
      <c r="M29" s="105">
        <v>0</v>
      </c>
      <c r="N29" s="105">
        <v>0</v>
      </c>
      <c r="O29" s="105">
        <v>0</v>
      </c>
      <c r="P29" s="105">
        <v>0</v>
      </c>
      <c r="Q29" s="86">
        <f t="shared" si="3"/>
        <v>263197.27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63800</v>
      </c>
      <c r="E30" s="105">
        <v>0</v>
      </c>
      <c r="F30" s="105">
        <v>0</v>
      </c>
      <c r="G30" s="105">
        <v>0</v>
      </c>
      <c r="H30" s="105">
        <v>0</v>
      </c>
      <c r="I30" s="86">
        <v>15219.64</v>
      </c>
      <c r="J30" s="105">
        <v>0</v>
      </c>
      <c r="K30" s="105">
        <v>0</v>
      </c>
      <c r="L30" s="86">
        <v>2443.92</v>
      </c>
      <c r="M30" s="110"/>
      <c r="N30" s="105"/>
      <c r="O30" s="105"/>
      <c r="P30" s="104"/>
      <c r="Q30" s="86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6635000</v>
      </c>
      <c r="E31" s="105">
        <v>0</v>
      </c>
      <c r="F31" s="105">
        <v>0</v>
      </c>
      <c r="G31" s="105">
        <v>0</v>
      </c>
      <c r="H31" s="86">
        <v>4600000</v>
      </c>
      <c r="I31" s="86">
        <v>67720.2</v>
      </c>
      <c r="J31" s="105">
        <v>0</v>
      </c>
      <c r="K31" s="104">
        <v>0</v>
      </c>
      <c r="L31" s="86">
        <v>17791.97</v>
      </c>
      <c r="M31" s="105"/>
      <c r="N31" s="105"/>
      <c r="O31" s="105"/>
      <c r="P31" s="104"/>
      <c r="Q31" s="86">
        <f t="shared" ref="Q31:Q51" si="6">E31+F31+G31+H31+I31+J31+K31+L31+M31+N31+O31+P31</f>
        <v>4685512.17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/>
      <c r="N32" s="105"/>
      <c r="O32" s="105"/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10264179.960000001</v>
      </c>
      <c r="E33" s="105">
        <v>0</v>
      </c>
      <c r="F33" s="93">
        <v>691845.8</v>
      </c>
      <c r="G33" s="93">
        <v>247701.27</v>
      </c>
      <c r="H33" s="86">
        <v>1346236.91</v>
      </c>
      <c r="I33" s="86">
        <v>1083315.44</v>
      </c>
      <c r="J33" s="86">
        <v>1769328.74</v>
      </c>
      <c r="K33" s="86">
        <v>313959.03000000003</v>
      </c>
      <c r="L33" s="86">
        <v>199886.09</v>
      </c>
      <c r="M33" s="104"/>
      <c r="N33" s="109"/>
      <c r="O33" s="109"/>
      <c r="P33" s="104"/>
      <c r="Q33" s="86">
        <f t="shared" si="6"/>
        <v>5652273.2800000003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50000</v>
      </c>
      <c r="L34" s="103">
        <f t="shared" si="7"/>
        <v>403680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1955861.02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86">
        <v>50000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86">
        <f t="shared" si="6"/>
        <v>150000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86">
        <v>403680</v>
      </c>
      <c r="M40" s="100">
        <v>0</v>
      </c>
      <c r="N40" s="100">
        <v>0</v>
      </c>
      <c r="O40" s="100">
        <v>0</v>
      </c>
      <c r="P40" s="100">
        <v>0</v>
      </c>
      <c r="Q40" s="86">
        <f t="shared" si="6"/>
        <v>1805861.02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25800000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90">
        <f t="shared" si="9"/>
        <v>1147098.5899999999</v>
      </c>
      <c r="I50" s="90">
        <f t="shared" si="9"/>
        <v>567357.81000000006</v>
      </c>
      <c r="J50" s="90">
        <f t="shared" si="9"/>
        <v>86480</v>
      </c>
      <c r="K50" s="90">
        <f t="shared" si="9"/>
        <v>0</v>
      </c>
      <c r="L50" s="90">
        <f t="shared" si="9"/>
        <v>239918.07999999999</v>
      </c>
      <c r="M50" s="90">
        <f>M51+M52+M53+M54+M55+M56+M57+M58+M59</f>
        <v>0</v>
      </c>
      <c r="N50" s="90">
        <f>N51+N52+N53+N54+N55+N56+N57+N58+N59</f>
        <v>0</v>
      </c>
      <c r="O50" s="90">
        <f t="shared" si="9"/>
        <v>0</v>
      </c>
      <c r="P50" s="90">
        <f t="shared" si="9"/>
        <v>0</v>
      </c>
      <c r="Q50" s="90">
        <f t="shared" si="6"/>
        <v>2285302.81</v>
      </c>
    </row>
    <row r="51" spans="1:19" x14ac:dyDescent="0.25">
      <c r="A51" s="47"/>
      <c r="B51" s="64" t="s">
        <v>29</v>
      </c>
      <c r="C51" s="92">
        <v>400000</v>
      </c>
      <c r="D51" s="92">
        <v>6537000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86">
        <v>12980</v>
      </c>
      <c r="K51" s="100">
        <v>0</v>
      </c>
      <c r="L51" s="86">
        <v>239918.07999999999</v>
      </c>
      <c r="M51" s="100">
        <v>0</v>
      </c>
      <c r="N51" s="100">
        <v>0</v>
      </c>
      <c r="O51" s="100">
        <v>0</v>
      </c>
      <c r="P51" s="100">
        <v>0</v>
      </c>
      <c r="Q51" s="86">
        <f t="shared" si="6"/>
        <v>669838.01</v>
      </c>
    </row>
    <row r="52" spans="1:19" x14ac:dyDescent="0.25">
      <c r="A52" s="47"/>
      <c r="B52" s="64" t="s">
        <v>30</v>
      </c>
      <c r="C52" s="100">
        <v>0</v>
      </c>
      <c r="D52" s="100">
        <v>103500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86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3851500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86">
        <v>73500</v>
      </c>
      <c r="K55" s="100">
        <v>0</v>
      </c>
      <c r="L55" s="100">
        <v>0</v>
      </c>
      <c r="M55" s="104"/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268000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12800000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12800000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>C8+C14+C24+C34+C42+C50+C60+C65</f>
        <v>335288000</v>
      </c>
      <c r="D72" s="94">
        <f t="shared" ref="D72:Q72" si="13">D8+D14+D24+D34+D42+D50+D60+D65</f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29947494.5</v>
      </c>
      <c r="K72" s="96">
        <f t="shared" si="13"/>
        <v>30903993.68</v>
      </c>
      <c r="L72" s="96">
        <f t="shared" si="13"/>
        <v>34222865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243885552.06999999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29947494.5</v>
      </c>
      <c r="K84" s="99">
        <f t="shared" si="14"/>
        <v>30903993.68</v>
      </c>
      <c r="L84" s="99">
        <f t="shared" si="14"/>
        <v>34222865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243885552.06999999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121</v>
      </c>
      <c r="C86" s="59"/>
      <c r="D86" s="36"/>
      <c r="E86" s="59"/>
      <c r="F86" s="36"/>
      <c r="G86" s="36"/>
      <c r="H86" s="55"/>
      <c r="I86" s="55"/>
      <c r="J86" s="62"/>
      <c r="K86" s="55"/>
      <c r="L86" s="36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122</v>
      </c>
      <c r="C87" s="59"/>
      <c r="D87" s="117"/>
      <c r="E87" s="47"/>
      <c r="F87" s="60"/>
      <c r="G87" s="117"/>
      <c r="H87" s="62"/>
      <c r="I87" s="63"/>
      <c r="J87" s="62"/>
      <c r="K87" s="55"/>
      <c r="L87" s="55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44"/>
    </row>
    <row r="91" spans="1:17" ht="13.5" customHeight="1" x14ac:dyDescent="0.25">
      <c r="A91" s="47"/>
      <c r="C91" s="45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505" right="0.70866141732283505" top="0.74803149606299202" bottom="0.74803149606299202" header="0.31496062992126" footer="0.31496062992126"/>
  <pageSetup scale="54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selection activeCell="N89" sqref="N89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5.4257812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customWidth="1"/>
    <col min="14" max="14" width="13.85546875" style="35" customWidth="1"/>
    <col min="15" max="15" width="13.140625" style="35" customWidth="1"/>
    <col min="16" max="16" width="0.2851562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6" t="s">
        <v>101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S1" s="46" t="s">
        <v>94</v>
      </c>
    </row>
    <row r="2" spans="1:30" ht="15.75" x14ac:dyDescent="0.25">
      <c r="A2" s="47"/>
      <c r="B2" s="127" t="s">
        <v>108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S2" s="46"/>
    </row>
    <row r="3" spans="1:30" ht="15.75" x14ac:dyDescent="0.25">
      <c r="A3" s="47"/>
      <c r="B3" s="127" t="s">
        <v>117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S3" s="46"/>
    </row>
    <row r="4" spans="1:30" ht="15.75" x14ac:dyDescent="0.25">
      <c r="A4" s="47"/>
      <c r="B4" s="126" t="s">
        <v>118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S4" s="46"/>
    </row>
    <row r="5" spans="1:30" ht="42.6" customHeight="1" x14ac:dyDescent="0.25">
      <c r="A5" s="47"/>
      <c r="B5" s="49"/>
      <c r="C5" s="49"/>
      <c r="D5" s="49"/>
      <c r="E5" s="128" t="s">
        <v>119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71"/>
      <c r="Q5" s="49"/>
      <c r="S5" s="46"/>
    </row>
    <row r="6" spans="1:30" ht="114.75" x14ac:dyDescent="0.25">
      <c r="A6" s="47"/>
      <c r="B6" s="50" t="s">
        <v>0</v>
      </c>
      <c r="C6" s="51" t="s">
        <v>37</v>
      </c>
      <c r="D6" s="52" t="s">
        <v>120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101">
        <f t="shared" si="0"/>
        <v>23978356.990000002</v>
      </c>
      <c r="G7" s="102">
        <f t="shared" si="0"/>
        <v>29098235.179999996</v>
      </c>
      <c r="H7" s="102">
        <f t="shared" si="0"/>
        <v>36226262.570000008</v>
      </c>
      <c r="I7" s="102">
        <f t="shared" si="0"/>
        <v>39262795.080000006</v>
      </c>
      <c r="J7" s="102">
        <f t="shared" si="0"/>
        <v>29947494.5</v>
      </c>
      <c r="K7" s="102">
        <f t="shared" si="0"/>
        <v>30903993.68</v>
      </c>
      <c r="L7" s="102">
        <f t="shared" si="0"/>
        <v>34222865</v>
      </c>
      <c r="M7" s="102">
        <f t="shared" si="0"/>
        <v>0</v>
      </c>
      <c r="N7" s="102">
        <f t="shared" si="0"/>
        <v>0</v>
      </c>
      <c r="O7" s="102">
        <f t="shared" si="0"/>
        <v>0</v>
      </c>
      <c r="P7" s="102">
        <f t="shared" si="0"/>
        <v>0</v>
      </c>
      <c r="Q7" s="81">
        <f t="shared" si="0"/>
        <v>243885552.06999999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260728679</v>
      </c>
      <c r="E8" s="84">
        <f>E9+E10+E11+E12+E13</f>
        <v>16425306.469999999</v>
      </c>
      <c r="F8" s="103">
        <f t="shared" ref="F8:P8" si="2">F9+F10+F11+F12+F13</f>
        <v>16845266.710000001</v>
      </c>
      <c r="G8" s="103">
        <f t="shared" si="2"/>
        <v>17101256.109999999</v>
      </c>
      <c r="H8" s="103">
        <f t="shared" si="2"/>
        <v>17307435.829999998</v>
      </c>
      <c r="I8" s="103">
        <f t="shared" si="2"/>
        <v>28929888.870000001</v>
      </c>
      <c r="J8" s="103">
        <f>J9+J10+J11+J12+J13</f>
        <v>18020936.640000001</v>
      </c>
      <c r="K8" s="103">
        <f t="shared" si="2"/>
        <v>18189544.43</v>
      </c>
      <c r="L8" s="103">
        <f t="shared" si="2"/>
        <v>19317293.099999998</v>
      </c>
      <c r="M8" s="103">
        <f t="shared" si="2"/>
        <v>0</v>
      </c>
      <c r="N8" s="103">
        <f>N9+N10+N11+N12+N13</f>
        <v>0</v>
      </c>
      <c r="O8" s="103">
        <f t="shared" si="2"/>
        <v>0</v>
      </c>
      <c r="P8" s="103">
        <f t="shared" si="2"/>
        <v>0</v>
      </c>
      <c r="Q8" s="84">
        <f>E8+F8+G8+H8+I8+J8+K8+L8+M8+N8+O8+P8</f>
        <v>152136928.16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6">
        <v>202688185</v>
      </c>
      <c r="E9" s="86">
        <v>13193666.67</v>
      </c>
      <c r="F9" s="86">
        <v>13246000</v>
      </c>
      <c r="G9" s="86">
        <v>13533456.85</v>
      </c>
      <c r="H9" s="86">
        <v>13575000</v>
      </c>
      <c r="I9" s="86">
        <v>15268612.720000001</v>
      </c>
      <c r="J9" s="86">
        <v>14305000</v>
      </c>
      <c r="K9" s="86">
        <v>14558150.439999999</v>
      </c>
      <c r="L9" s="86">
        <v>15122217.35</v>
      </c>
      <c r="M9" s="104">
        <v>0</v>
      </c>
      <c r="N9" s="104">
        <v>0</v>
      </c>
      <c r="O9" s="104">
        <v>0</v>
      </c>
      <c r="P9" s="104"/>
      <c r="Q9" s="87">
        <f>E9+F9+G9+H9+I9+J9+K9+L9+M9+N9+O9+P9</f>
        <v>112802104.03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22458651</v>
      </c>
      <c r="E10" s="86">
        <v>675262.71</v>
      </c>
      <c r="F10" s="86">
        <v>675462.3</v>
      </c>
      <c r="G10" s="86">
        <v>690400</v>
      </c>
      <c r="H10" s="86">
        <v>757706.76</v>
      </c>
      <c r="I10" s="86">
        <v>10652075.369999999</v>
      </c>
      <c r="J10" s="86">
        <v>755843.58</v>
      </c>
      <c r="K10" s="86">
        <v>774823.85</v>
      </c>
      <c r="L10" s="86">
        <v>826925.73</v>
      </c>
      <c r="M10" s="104">
        <v>0</v>
      </c>
      <c r="N10" s="104">
        <v>0</v>
      </c>
      <c r="O10" s="104">
        <v>0</v>
      </c>
      <c r="P10" s="104"/>
      <c r="Q10" s="70">
        <f t="shared" ref="Q10:Q29" si="3">E10+F10+G10+H10+I10+J10+K10+L10+M10+N10+O10+P10</f>
        <v>15808500.299999999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5">
        <v>918060</v>
      </c>
      <c r="H11" s="86">
        <v>969540</v>
      </c>
      <c r="I11" s="86">
        <v>815100</v>
      </c>
      <c r="J11" s="86">
        <v>849420</v>
      </c>
      <c r="K11" s="86">
        <v>703560</v>
      </c>
      <c r="L11" s="86">
        <v>1184040</v>
      </c>
      <c r="M11" s="104">
        <v>0</v>
      </c>
      <c r="N11" s="104">
        <v>0</v>
      </c>
      <c r="O11" s="104">
        <v>0</v>
      </c>
      <c r="P11" s="104"/>
      <c r="Q11" s="70">
        <f>E11+F11+G11+H11+I11+J11+K11+L11+M11+N11+O11+P11</f>
        <v>7087080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6">
        <v>24981843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4">
        <v>2194100.7799999998</v>
      </c>
      <c r="J13" s="104">
        <v>2110673.06</v>
      </c>
      <c r="K13" s="86">
        <v>2153010.14</v>
      </c>
      <c r="L13" s="86">
        <v>2184110.02</v>
      </c>
      <c r="M13" s="104">
        <v>0</v>
      </c>
      <c r="N13" s="104">
        <v>0</v>
      </c>
      <c r="O13" s="104">
        <v>0</v>
      </c>
      <c r="P13" s="104"/>
      <c r="Q13" s="86">
        <f>E13+F13+G13+H13+I13+J13+K13+L13+M13+N13+O13+P13</f>
        <v>16439243.83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169435520.90000001</v>
      </c>
      <c r="E14" s="84">
        <f t="shared" ref="E14:P14" si="4">E15+E16+E17+E18+E19+E20+E21+E22+E23</f>
        <v>3218502.6</v>
      </c>
      <c r="F14" s="103">
        <f t="shared" si="4"/>
        <v>6197603.8200000003</v>
      </c>
      <c r="G14" s="103">
        <f t="shared" si="4"/>
        <v>10107866.68</v>
      </c>
      <c r="H14" s="103">
        <f t="shared" si="4"/>
        <v>10086977.870000001</v>
      </c>
      <c r="I14" s="103">
        <f t="shared" si="4"/>
        <v>8513623.1199999992</v>
      </c>
      <c r="J14" s="103">
        <f t="shared" si="4"/>
        <v>9777054.3900000006</v>
      </c>
      <c r="K14" s="103">
        <f t="shared" si="4"/>
        <v>12181255.459999999</v>
      </c>
      <c r="L14" s="103">
        <f t="shared" si="4"/>
        <v>13620180.470000003</v>
      </c>
      <c r="M14" s="103">
        <f t="shared" si="4"/>
        <v>0</v>
      </c>
      <c r="N14" s="103">
        <f t="shared" si="4"/>
        <v>0</v>
      </c>
      <c r="O14" s="103">
        <f t="shared" si="4"/>
        <v>0</v>
      </c>
      <c r="P14" s="103">
        <f t="shared" si="4"/>
        <v>0</v>
      </c>
      <c r="Q14" s="91">
        <f t="shared" si="3"/>
        <v>73703064.410000011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86">
        <v>1364649.13</v>
      </c>
      <c r="J15" s="86">
        <v>1395746.1</v>
      </c>
      <c r="K15" s="86">
        <v>1458231.79</v>
      </c>
      <c r="L15" s="86">
        <v>1534153.78</v>
      </c>
      <c r="M15" s="104">
        <v>0</v>
      </c>
      <c r="N15" s="104">
        <v>0</v>
      </c>
      <c r="O15" s="104">
        <v>0</v>
      </c>
      <c r="P15" s="104"/>
      <c r="Q15" s="86">
        <f t="shared" si="3"/>
        <v>10820008.249999998</v>
      </c>
    </row>
    <row r="16" spans="1:30" x14ac:dyDescent="0.25">
      <c r="A16" s="47"/>
      <c r="B16" s="64" t="s">
        <v>9</v>
      </c>
      <c r="C16" s="92">
        <v>3180000</v>
      </c>
      <c r="D16" s="92">
        <v>8747350</v>
      </c>
      <c r="E16" s="86">
        <v>75000</v>
      </c>
      <c r="F16" s="86">
        <v>233795.24</v>
      </c>
      <c r="G16" s="86">
        <v>129800</v>
      </c>
      <c r="H16" s="100">
        <v>0</v>
      </c>
      <c r="I16" s="86">
        <v>467324.25</v>
      </c>
      <c r="J16" s="86">
        <v>924319.49</v>
      </c>
      <c r="K16" s="86">
        <v>510497.5</v>
      </c>
      <c r="L16" s="86">
        <v>1684763.66</v>
      </c>
      <c r="M16" s="104">
        <v>0</v>
      </c>
      <c r="N16" s="104">
        <v>0</v>
      </c>
      <c r="O16" s="104">
        <v>0</v>
      </c>
      <c r="P16" s="104"/>
      <c r="Q16" s="86">
        <f t="shared" si="3"/>
        <v>4025500.1399999997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86">
        <v>184960.8</v>
      </c>
      <c r="J17" s="86">
        <v>36550</v>
      </c>
      <c r="K17" s="105">
        <v>0</v>
      </c>
      <c r="L17" s="105">
        <v>438127.12</v>
      </c>
      <c r="M17" s="100">
        <v>0</v>
      </c>
      <c r="N17" s="104">
        <v>0</v>
      </c>
      <c r="O17" s="104">
        <v>0</v>
      </c>
      <c r="P17" s="69"/>
      <c r="Q17" s="86">
        <f t="shared" si="3"/>
        <v>726587.91999999993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2078700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86">
        <v>448777</v>
      </c>
      <c r="J18" s="86">
        <v>167379.38</v>
      </c>
      <c r="K18" s="86">
        <v>75833.320000000007</v>
      </c>
      <c r="L18" s="86">
        <v>275922.17</v>
      </c>
      <c r="M18" s="100">
        <v>0</v>
      </c>
      <c r="N18" s="104">
        <v>0</v>
      </c>
      <c r="O18" s="104">
        <v>0</v>
      </c>
      <c r="P18" s="104"/>
      <c r="Q18" s="86">
        <f t="shared" si="3"/>
        <v>1262445.1499999999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34513999.899999999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86">
        <v>1736726.35</v>
      </c>
      <c r="J19" s="86">
        <v>613018.65</v>
      </c>
      <c r="K19" s="86">
        <v>1078484.42</v>
      </c>
      <c r="L19" s="86">
        <v>1934177.05</v>
      </c>
      <c r="M19" s="104">
        <v>0</v>
      </c>
      <c r="N19" s="104">
        <v>0</v>
      </c>
      <c r="O19" s="104">
        <v>0</v>
      </c>
      <c r="P19" s="104"/>
      <c r="Q19" s="86">
        <f t="shared" si="3"/>
        <v>10619390.760000002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7564000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86">
        <v>319577.24</v>
      </c>
      <c r="J20" s="86">
        <v>353930.06</v>
      </c>
      <c r="K20" s="86">
        <v>896757.42</v>
      </c>
      <c r="L20" s="86">
        <v>694948.77</v>
      </c>
      <c r="M20" s="104">
        <v>0</v>
      </c>
      <c r="N20" s="104">
        <v>0</v>
      </c>
      <c r="O20" s="104">
        <v>0</v>
      </c>
      <c r="P20" s="104"/>
      <c r="Q20" s="86">
        <f t="shared" si="3"/>
        <v>6081291.1099999994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23497500</v>
      </c>
      <c r="E21" s="100">
        <v>0</v>
      </c>
      <c r="F21" s="100">
        <v>234643</v>
      </c>
      <c r="G21" s="100">
        <v>1763843.5</v>
      </c>
      <c r="H21" s="86">
        <v>2035826.47</v>
      </c>
      <c r="I21" s="86">
        <v>551827</v>
      </c>
      <c r="J21" s="86">
        <v>3485667.92</v>
      </c>
      <c r="K21" s="86">
        <v>1159938.58</v>
      </c>
      <c r="L21" s="86">
        <v>2037720.87</v>
      </c>
      <c r="M21" s="104">
        <v>0</v>
      </c>
      <c r="N21" s="104">
        <v>0</v>
      </c>
      <c r="O21" s="104">
        <v>0</v>
      </c>
      <c r="P21" s="104"/>
      <c r="Q21" s="86">
        <f t="shared" si="3"/>
        <v>11269467.34</v>
      </c>
    </row>
    <row r="22" spans="1:17" x14ac:dyDescent="0.25">
      <c r="A22" s="47"/>
      <c r="B22" s="64" t="s">
        <v>15</v>
      </c>
      <c r="C22" s="92">
        <v>30489000</v>
      </c>
      <c r="D22" s="92">
        <v>60261971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86">
        <v>2105795.59</v>
      </c>
      <c r="J22" s="86">
        <v>2166045.04</v>
      </c>
      <c r="K22" s="86">
        <v>6342449.9000000004</v>
      </c>
      <c r="L22" s="86">
        <v>1900763.76</v>
      </c>
      <c r="M22" s="104">
        <v>0</v>
      </c>
      <c r="N22" s="104">
        <v>0</v>
      </c>
      <c r="O22" s="104">
        <v>0</v>
      </c>
      <c r="P22" s="104"/>
      <c r="Q22" s="86">
        <f t="shared" si="3"/>
        <v>20945101.129999999</v>
      </c>
    </row>
    <row r="23" spans="1:17" x14ac:dyDescent="0.25">
      <c r="A23" s="47"/>
      <c r="B23" s="64" t="s">
        <v>40</v>
      </c>
      <c r="C23" s="92">
        <v>5225000</v>
      </c>
      <c r="D23" s="92">
        <v>13472000</v>
      </c>
      <c r="E23" s="100">
        <v>0</v>
      </c>
      <c r="F23" s="86">
        <v>839657.31</v>
      </c>
      <c r="G23" s="86">
        <v>662918.34</v>
      </c>
      <c r="H23" s="86">
        <v>703647.63</v>
      </c>
      <c r="I23" s="86">
        <v>1333985.76</v>
      </c>
      <c r="J23" s="86">
        <v>634397.75</v>
      </c>
      <c r="K23" s="86">
        <v>659062.53</v>
      </c>
      <c r="L23" s="86">
        <v>3119603.29</v>
      </c>
      <c r="M23" s="104">
        <v>0</v>
      </c>
      <c r="N23" s="104">
        <v>0</v>
      </c>
      <c r="O23" s="104">
        <v>0</v>
      </c>
      <c r="P23" s="104"/>
      <c r="Q23" s="86">
        <f t="shared" si="3"/>
        <v>7953272.6100000003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23999874.219999999</v>
      </c>
      <c r="E24" s="84">
        <f t="shared" ref="E24:P24" si="5">E25+E26+E27+E28+E29+E30+E31+E32+E33</f>
        <v>601740</v>
      </c>
      <c r="F24" s="103">
        <f t="shared" si="5"/>
        <v>935486.46000000008</v>
      </c>
      <c r="G24" s="106">
        <f t="shared" si="5"/>
        <v>408331.74</v>
      </c>
      <c r="H24" s="106">
        <f t="shared" si="5"/>
        <v>7418901.5800000001</v>
      </c>
      <c r="I24" s="106">
        <f t="shared" si="5"/>
        <v>1251925.28</v>
      </c>
      <c r="J24" s="106">
        <f t="shared" si="5"/>
        <v>2063023.47</v>
      </c>
      <c r="K24" s="106">
        <f>K25+K26+K27+K28+K29+K30+K31+K32+K33</f>
        <v>483193.79000000004</v>
      </c>
      <c r="L24" s="106">
        <f t="shared" si="5"/>
        <v>641793.35</v>
      </c>
      <c r="M24" s="106">
        <f t="shared" si="5"/>
        <v>0</v>
      </c>
      <c r="N24" s="106">
        <f t="shared" si="5"/>
        <v>0</v>
      </c>
      <c r="O24" s="106">
        <f t="shared" si="5"/>
        <v>0</v>
      </c>
      <c r="P24" s="106">
        <f t="shared" si="5"/>
        <v>0</v>
      </c>
      <c r="Q24" s="90">
        <f t="shared" si="3"/>
        <v>13804395.67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1517850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5">
        <v>0</v>
      </c>
      <c r="J25" s="86">
        <v>9609.73</v>
      </c>
      <c r="K25" s="86">
        <v>4554.8</v>
      </c>
      <c r="L25" s="86">
        <v>236722.88</v>
      </c>
      <c r="M25" s="104">
        <v>0</v>
      </c>
      <c r="N25" s="104">
        <v>0</v>
      </c>
      <c r="O25" s="104">
        <v>0</v>
      </c>
      <c r="P25" s="104"/>
      <c r="Q25" s="86">
        <f t="shared" si="3"/>
        <v>806768.24000000011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1562500</v>
      </c>
      <c r="E26" s="105">
        <v>0</v>
      </c>
      <c r="F26" s="105">
        <v>0</v>
      </c>
      <c r="G26" s="105">
        <v>0</v>
      </c>
      <c r="H26" s="86">
        <v>42480</v>
      </c>
      <c r="I26" s="86">
        <v>69620</v>
      </c>
      <c r="J26" s="86">
        <v>169920</v>
      </c>
      <c r="K26" s="86">
        <v>93679.97</v>
      </c>
      <c r="L26" s="86">
        <v>132750</v>
      </c>
      <c r="M26" s="104">
        <v>0</v>
      </c>
      <c r="N26" s="104">
        <v>0</v>
      </c>
      <c r="O26" s="105">
        <v>0</v>
      </c>
      <c r="P26" s="104"/>
      <c r="Q26" s="86">
        <f t="shared" si="3"/>
        <v>508449.97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3620144.26</v>
      </c>
      <c r="E27" s="87">
        <v>592950</v>
      </c>
      <c r="F27" s="105">
        <v>0</v>
      </c>
      <c r="G27" s="87">
        <v>12100</v>
      </c>
      <c r="H27" s="86">
        <v>1089447.68</v>
      </c>
      <c r="I27" s="87">
        <v>16050</v>
      </c>
      <c r="J27" s="86">
        <v>114165</v>
      </c>
      <c r="K27" s="105">
        <v>0</v>
      </c>
      <c r="L27" s="86">
        <v>45818.5</v>
      </c>
      <c r="M27" s="70">
        <v>0</v>
      </c>
      <c r="N27" s="70">
        <v>0</v>
      </c>
      <c r="O27" s="70">
        <v>0</v>
      </c>
      <c r="P27" s="87"/>
      <c r="Q27" s="86">
        <f t="shared" si="3"/>
        <v>1870531.18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306400</v>
      </c>
      <c r="E29" s="105">
        <v>0</v>
      </c>
      <c r="F29" s="105">
        <v>0</v>
      </c>
      <c r="G29" s="105">
        <v>0</v>
      </c>
      <c r="H29" s="86">
        <v>185817.29</v>
      </c>
      <c r="I29" s="105">
        <v>0</v>
      </c>
      <c r="J29" s="105">
        <v>0</v>
      </c>
      <c r="K29" s="86">
        <v>70999.990000000005</v>
      </c>
      <c r="L29" s="86">
        <v>6379.99</v>
      </c>
      <c r="M29" s="105">
        <v>0</v>
      </c>
      <c r="N29" s="105">
        <v>0</v>
      </c>
      <c r="O29" s="105">
        <v>0</v>
      </c>
      <c r="P29" s="105">
        <v>0</v>
      </c>
      <c r="Q29" s="86">
        <f t="shared" si="3"/>
        <v>263197.27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63800</v>
      </c>
      <c r="E30" s="105">
        <v>0</v>
      </c>
      <c r="F30" s="105">
        <v>0</v>
      </c>
      <c r="G30" s="105">
        <v>0</v>
      </c>
      <c r="H30" s="105">
        <v>0</v>
      </c>
      <c r="I30" s="86">
        <v>15219.64</v>
      </c>
      <c r="J30" s="105">
        <v>0</v>
      </c>
      <c r="K30" s="105">
        <v>0</v>
      </c>
      <c r="L30" s="86">
        <v>2443.92</v>
      </c>
      <c r="M30" s="110">
        <v>0</v>
      </c>
      <c r="N30" s="105">
        <v>0</v>
      </c>
      <c r="O30" s="105">
        <v>0</v>
      </c>
      <c r="P30" s="104"/>
      <c r="Q30" s="86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6635000</v>
      </c>
      <c r="E31" s="105">
        <v>0</v>
      </c>
      <c r="F31" s="105">
        <v>0</v>
      </c>
      <c r="G31" s="105">
        <v>0</v>
      </c>
      <c r="H31" s="86">
        <v>4600000</v>
      </c>
      <c r="I31" s="86">
        <v>67720.2</v>
      </c>
      <c r="J31" s="105">
        <v>0</v>
      </c>
      <c r="K31" s="104">
        <v>0</v>
      </c>
      <c r="L31" s="86">
        <v>17791.97</v>
      </c>
      <c r="M31" s="105">
        <v>0</v>
      </c>
      <c r="N31" s="105">
        <v>0</v>
      </c>
      <c r="O31" s="105">
        <v>0</v>
      </c>
      <c r="P31" s="104"/>
      <c r="Q31" s="86">
        <f t="shared" ref="Q31:Q51" si="6">E31+F31+G31+H31+I31+J31+K31+L31+M31+N31+O31+P31</f>
        <v>4685512.17</v>
      </c>
    </row>
    <row r="32" spans="1:17" s="42" customFormat="1" x14ac:dyDescent="0.25">
      <c r="A32" s="48"/>
      <c r="B32" s="64" t="s">
        <v>41</v>
      </c>
      <c r="C32" s="105">
        <v>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/>
      <c r="Q32" s="105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93">
        <v>10264179.960000001</v>
      </c>
      <c r="E33" s="105">
        <v>0</v>
      </c>
      <c r="F33" s="93">
        <v>691845.8</v>
      </c>
      <c r="G33" s="93">
        <v>247701.27</v>
      </c>
      <c r="H33" s="86">
        <v>1346236.91</v>
      </c>
      <c r="I33" s="86">
        <v>1083315.44</v>
      </c>
      <c r="J33" s="86">
        <v>1769328.74</v>
      </c>
      <c r="K33" s="86">
        <v>313959.03000000003</v>
      </c>
      <c r="L33" s="86">
        <v>199886.09</v>
      </c>
      <c r="M33" s="104">
        <v>0</v>
      </c>
      <c r="N33" s="109">
        <v>0</v>
      </c>
      <c r="O33" s="109">
        <v>0</v>
      </c>
      <c r="P33" s="104"/>
      <c r="Q33" s="86">
        <f t="shared" si="6"/>
        <v>5652273.2800000003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3">
        <f t="shared" ref="E34:P34" si="7">E35+E36+E37+E38+E39+E40+E41</f>
        <v>0</v>
      </c>
      <c r="F34" s="103">
        <f t="shared" si="7"/>
        <v>0</v>
      </c>
      <c r="G34" s="90">
        <f t="shared" si="7"/>
        <v>1236332.32</v>
      </c>
      <c r="H34" s="103">
        <f t="shared" si="7"/>
        <v>265848.7</v>
      </c>
      <c r="I34" s="106">
        <f>I35+I36+I37+I38+I39+I40+I41</f>
        <v>0</v>
      </c>
      <c r="J34" s="103">
        <f>J35+J36+J37+J38+J39+J40+J41</f>
        <v>0</v>
      </c>
      <c r="K34" s="106">
        <f>K35+K36+K37+K38+K39+K40+K41</f>
        <v>50000</v>
      </c>
      <c r="L34" s="103">
        <f t="shared" si="7"/>
        <v>403680</v>
      </c>
      <c r="M34" s="103">
        <f t="shared" si="7"/>
        <v>0</v>
      </c>
      <c r="N34" s="106">
        <f t="shared" si="7"/>
        <v>0</v>
      </c>
      <c r="O34" s="106">
        <f t="shared" si="7"/>
        <v>0</v>
      </c>
      <c r="P34" s="106">
        <f t="shared" si="7"/>
        <v>0</v>
      </c>
      <c r="Q34" s="111">
        <f t="shared" si="6"/>
        <v>1955861.02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86">
        <v>50000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86">
        <f t="shared" si="6"/>
        <v>150000</v>
      </c>
    </row>
    <row r="36" spans="1:17" x14ac:dyDescent="0.25">
      <c r="A36" s="47"/>
      <c r="B36" s="64" t="s">
        <v>42</v>
      </c>
      <c r="C36" s="107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7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7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7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86">
        <v>403680</v>
      </c>
      <c r="M40" s="100">
        <v>0</v>
      </c>
      <c r="N40" s="100">
        <v>0</v>
      </c>
      <c r="O40" s="100">
        <v>0</v>
      </c>
      <c r="P40" s="100">
        <v>0</v>
      </c>
      <c r="Q40" s="86">
        <f t="shared" si="6"/>
        <v>1805861.02</v>
      </c>
    </row>
    <row r="41" spans="1:17" x14ac:dyDescent="0.25">
      <c r="A41" s="47"/>
      <c r="B41" s="64" t="s">
        <v>46</v>
      </c>
      <c r="C41" s="107">
        <v>0</v>
      </c>
      <c r="D41" s="100">
        <v>0</v>
      </c>
      <c r="E41" s="100">
        <v>0</v>
      </c>
      <c r="F41" s="100">
        <v>0</v>
      </c>
      <c r="G41" s="100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v>0</v>
      </c>
      <c r="P41" s="108">
        <v>0</v>
      </c>
      <c r="Q41" s="108">
        <f t="shared" si="6"/>
        <v>0</v>
      </c>
    </row>
    <row r="42" spans="1:17" x14ac:dyDescent="0.25">
      <c r="A42" s="47"/>
      <c r="B42" s="65" t="s">
        <v>47</v>
      </c>
      <c r="C42" s="106">
        <f>SUM(C43:C49)</f>
        <v>0</v>
      </c>
      <c r="D42" s="103">
        <f>SUM(D43:D49)</f>
        <v>0</v>
      </c>
      <c r="E42" s="103">
        <f t="shared" ref="E42:P42" si="8">E43+E44+E45+E46+E47+E48+E49</f>
        <v>0</v>
      </c>
      <c r="F42" s="103">
        <f t="shared" si="8"/>
        <v>0</v>
      </c>
      <c r="G42" s="111">
        <f t="shared" si="8"/>
        <v>0</v>
      </c>
      <c r="H42" s="111">
        <f t="shared" si="8"/>
        <v>0</v>
      </c>
      <c r="I42" s="111">
        <f t="shared" si="8"/>
        <v>0</v>
      </c>
      <c r="J42" s="111">
        <f t="shared" si="8"/>
        <v>0</v>
      </c>
      <c r="K42" s="111">
        <f t="shared" si="8"/>
        <v>0</v>
      </c>
      <c r="L42" s="111">
        <f t="shared" si="8"/>
        <v>0</v>
      </c>
      <c r="M42" s="111">
        <f t="shared" si="8"/>
        <v>0</v>
      </c>
      <c r="N42" s="111">
        <f t="shared" si="8"/>
        <v>0</v>
      </c>
      <c r="O42" s="111">
        <f t="shared" si="8"/>
        <v>0</v>
      </c>
      <c r="P42" s="111">
        <f t="shared" si="8"/>
        <v>0</v>
      </c>
      <c r="Q42" s="111">
        <f t="shared" si="6"/>
        <v>0</v>
      </c>
    </row>
    <row r="43" spans="1:17" x14ac:dyDescent="0.25">
      <c r="A43" s="47"/>
      <c r="B43" s="64" t="s">
        <v>48</v>
      </c>
      <c r="C43" s="107">
        <v>0</v>
      </c>
      <c r="D43" s="107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8">
        <f t="shared" si="6"/>
        <v>0</v>
      </c>
    </row>
    <row r="44" spans="1:17" x14ac:dyDescent="0.25">
      <c r="A44" s="47"/>
      <c r="B44" s="64" t="s">
        <v>49</v>
      </c>
      <c r="C44" s="107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8">
        <f t="shared" si="6"/>
        <v>0</v>
      </c>
    </row>
    <row r="45" spans="1:17" x14ac:dyDescent="0.25">
      <c r="A45" s="47"/>
      <c r="B45" s="64" t="s">
        <v>50</v>
      </c>
      <c r="C45" s="107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8">
        <f t="shared" si="6"/>
        <v>0</v>
      </c>
    </row>
    <row r="46" spans="1:17" x14ac:dyDescent="0.25">
      <c r="A46" s="47"/>
      <c r="B46" s="64" t="s">
        <v>51</v>
      </c>
      <c r="C46" s="107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8">
        <f t="shared" si="6"/>
        <v>0</v>
      </c>
    </row>
    <row r="47" spans="1:17" x14ac:dyDescent="0.25">
      <c r="A47" s="47"/>
      <c r="B47" s="64" t="s">
        <v>52</v>
      </c>
      <c r="C47" s="107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8">
        <f t="shared" si="6"/>
        <v>0</v>
      </c>
    </row>
    <row r="48" spans="1:17" x14ac:dyDescent="0.25">
      <c r="A48" s="47"/>
      <c r="B48" s="64" t="s">
        <v>53</v>
      </c>
      <c r="C48" s="107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8">
        <f t="shared" si="6"/>
        <v>0</v>
      </c>
    </row>
    <row r="49" spans="1:19" x14ac:dyDescent="0.25">
      <c r="A49" s="47"/>
      <c r="B49" s="64" t="s">
        <v>54</v>
      </c>
      <c r="C49" s="107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8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25800000</v>
      </c>
      <c r="E50" s="103">
        <f>E51+E52+E53+E54+E55+E56+E57+E58+E59</f>
        <v>0</v>
      </c>
      <c r="F50" s="103">
        <f t="shared" ref="F50:P50" si="9">F51+F52+F53+F54+F55+F56+F57+F58+F59</f>
        <v>0</v>
      </c>
      <c r="G50" s="90">
        <f t="shared" si="9"/>
        <v>244448.33</v>
      </c>
      <c r="H50" s="90">
        <f t="shared" si="9"/>
        <v>1147098.5899999999</v>
      </c>
      <c r="I50" s="90">
        <f t="shared" si="9"/>
        <v>567357.81000000006</v>
      </c>
      <c r="J50" s="90">
        <f t="shared" si="9"/>
        <v>86480</v>
      </c>
      <c r="K50" s="90">
        <f t="shared" si="9"/>
        <v>0</v>
      </c>
      <c r="L50" s="90">
        <f t="shared" si="9"/>
        <v>239918.07999999999</v>
      </c>
      <c r="M50" s="90">
        <f>M51+M52+M53+M54+M55+M56+M57+M58+M59</f>
        <v>0</v>
      </c>
      <c r="N50" s="90">
        <f>N51+N52+N53+N54+N55+N56+N57+N58+N59</f>
        <v>0</v>
      </c>
      <c r="O50" s="90">
        <f t="shared" si="9"/>
        <v>0</v>
      </c>
      <c r="P50" s="90">
        <f t="shared" si="9"/>
        <v>0</v>
      </c>
      <c r="Q50" s="90">
        <f t="shared" si="6"/>
        <v>2285302.81</v>
      </c>
    </row>
    <row r="51" spans="1:19" x14ac:dyDescent="0.25">
      <c r="A51" s="47"/>
      <c r="B51" s="64" t="s">
        <v>29</v>
      </c>
      <c r="C51" s="92">
        <v>400000</v>
      </c>
      <c r="D51" s="92">
        <v>6537000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86">
        <v>12980</v>
      </c>
      <c r="K51" s="100">
        <v>0</v>
      </c>
      <c r="L51" s="86">
        <v>239918.07999999999</v>
      </c>
      <c r="M51" s="100">
        <v>0</v>
      </c>
      <c r="N51" s="100">
        <v>0</v>
      </c>
      <c r="O51" s="100">
        <v>0</v>
      </c>
      <c r="P51" s="100">
        <v>0</v>
      </c>
      <c r="Q51" s="86">
        <f t="shared" si="6"/>
        <v>669838.01</v>
      </c>
    </row>
    <row r="52" spans="1:19" x14ac:dyDescent="0.25">
      <c r="A52" s="47"/>
      <c r="B52" s="64" t="s">
        <v>30</v>
      </c>
      <c r="C52" s="100">
        <v>0</v>
      </c>
      <c r="D52" s="100">
        <v>103500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8">
        <f>E52+F52+G52+H52+I52+J52+K52+L52+M52+N52+O52+P52</f>
        <v>0</v>
      </c>
    </row>
    <row r="53" spans="1:19" x14ac:dyDescent="0.25">
      <c r="A53" s="47"/>
      <c r="B53" s="64" t="s">
        <v>31</v>
      </c>
      <c r="C53" s="107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86">
        <f>E53+F53+G53+H53+I53+J53+K53+L53+M53+N53+O53+P53</f>
        <v>150446.99</v>
      </c>
    </row>
    <row r="54" spans="1:19" x14ac:dyDescent="0.25">
      <c r="A54" s="47"/>
      <c r="B54" s="64" t="s">
        <v>32</v>
      </c>
      <c r="C54" s="107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8">
        <f>E54+F54+G54+H54+I54+J54+K54+L54+M54+N54+O54+P54</f>
        <v>0</v>
      </c>
      <c r="S54" s="116"/>
    </row>
    <row r="55" spans="1:19" x14ac:dyDescent="0.25">
      <c r="A55" s="47"/>
      <c r="B55" s="64" t="s">
        <v>33</v>
      </c>
      <c r="C55" s="92">
        <v>100000</v>
      </c>
      <c r="D55" s="92">
        <v>3851500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86">
        <v>73500</v>
      </c>
      <c r="K55" s="100">
        <v>0</v>
      </c>
      <c r="L55" s="100">
        <v>0</v>
      </c>
      <c r="M55" s="104"/>
      <c r="N55" s="100">
        <v>0</v>
      </c>
      <c r="O55" s="100">
        <v>0</v>
      </c>
      <c r="P55" s="100">
        <v>0</v>
      </c>
      <c r="Q55" s="108">
        <v>0</v>
      </c>
    </row>
    <row r="56" spans="1:19" x14ac:dyDescent="0.25">
      <c r="A56" s="47"/>
      <c r="B56" s="64" t="s">
        <v>55</v>
      </c>
      <c r="C56" s="107">
        <v>0</v>
      </c>
      <c r="D56" s="92">
        <v>268000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8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7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8">
        <f t="shared" si="10"/>
        <v>0</v>
      </c>
    </row>
    <row r="58" spans="1:19" x14ac:dyDescent="0.25">
      <c r="A58" s="47"/>
      <c r="B58" s="64" t="s">
        <v>34</v>
      </c>
      <c r="C58" s="107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8">
        <f t="shared" si="10"/>
        <v>0</v>
      </c>
    </row>
    <row r="59" spans="1:19" x14ac:dyDescent="0.25">
      <c r="A59" s="47"/>
      <c r="B59" s="64" t="s">
        <v>57</v>
      </c>
      <c r="C59" s="107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8">
        <f t="shared" si="10"/>
        <v>0</v>
      </c>
    </row>
    <row r="60" spans="1:19" x14ac:dyDescent="0.25">
      <c r="A60" s="47"/>
      <c r="B60" s="65" t="s">
        <v>58</v>
      </c>
      <c r="C60" s="106">
        <f>C61+C62+C64+C63</f>
        <v>0</v>
      </c>
      <c r="D60" s="83">
        <f>D61+D62+D64+D63</f>
        <v>12800000</v>
      </c>
      <c r="E60" s="103">
        <f>E61+E62+E63+E64</f>
        <v>0</v>
      </c>
      <c r="F60" s="103">
        <f>F61+F62+F63+F64</f>
        <v>0</v>
      </c>
      <c r="G60" s="111">
        <f>G61+G62+G63+G64</f>
        <v>0</v>
      </c>
      <c r="H60" s="111">
        <f>H61+H62+H63+H64</f>
        <v>0</v>
      </c>
      <c r="I60" s="111">
        <f t="shared" ref="I60:P60" si="11">I61+I62+I63+I64</f>
        <v>0</v>
      </c>
      <c r="J60" s="111">
        <f t="shared" si="11"/>
        <v>0</v>
      </c>
      <c r="K60" s="111">
        <f t="shared" si="11"/>
        <v>0</v>
      </c>
      <c r="L60" s="111">
        <f t="shared" si="11"/>
        <v>0</v>
      </c>
      <c r="M60" s="111">
        <f t="shared" si="11"/>
        <v>0</v>
      </c>
      <c r="N60" s="111">
        <f t="shared" si="11"/>
        <v>0</v>
      </c>
      <c r="O60" s="111">
        <f t="shared" si="11"/>
        <v>0</v>
      </c>
      <c r="P60" s="103">
        <f t="shared" si="11"/>
        <v>0</v>
      </c>
      <c r="Q60" s="103">
        <f t="shared" si="10"/>
        <v>0</v>
      </c>
    </row>
    <row r="61" spans="1:19" x14ac:dyDescent="0.25">
      <c r="A61" s="47"/>
      <c r="B61" s="64" t="s">
        <v>59</v>
      </c>
      <c r="C61" s="107">
        <v>0</v>
      </c>
      <c r="D61" s="92">
        <v>12800000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7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8">
        <f t="shared" si="10"/>
        <v>0</v>
      </c>
    </row>
    <row r="63" spans="1:19" x14ac:dyDescent="0.25">
      <c r="A63" s="47"/>
      <c r="B63" s="64" t="s">
        <v>61</v>
      </c>
      <c r="C63" s="107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8">
        <f t="shared" si="10"/>
        <v>0</v>
      </c>
    </row>
    <row r="64" spans="1:19" ht="25.5" x14ac:dyDescent="0.25">
      <c r="A64" s="47"/>
      <c r="B64" s="64" t="s">
        <v>62</v>
      </c>
      <c r="C64" s="107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8">
        <f t="shared" si="10"/>
        <v>0</v>
      </c>
    </row>
    <row r="65" spans="1:17" x14ac:dyDescent="0.25">
      <c r="A65" s="47"/>
      <c r="B65" s="65" t="s">
        <v>63</v>
      </c>
      <c r="C65" s="106">
        <f t="shared" ref="C65:H65" si="12">C66+C67+C68+C69+C70+C71</f>
        <v>0</v>
      </c>
      <c r="D65" s="103">
        <f t="shared" si="12"/>
        <v>0</v>
      </c>
      <c r="E65" s="103">
        <f t="shared" si="12"/>
        <v>0</v>
      </c>
      <c r="F65" s="103">
        <f>F66+F67+F68+F69+F70+F71</f>
        <v>0</v>
      </c>
      <c r="G65" s="111">
        <f t="shared" si="12"/>
        <v>0</v>
      </c>
      <c r="H65" s="111">
        <f t="shared" si="12"/>
        <v>0</v>
      </c>
      <c r="I65" s="111">
        <v>0</v>
      </c>
      <c r="J65" s="111">
        <v>0</v>
      </c>
      <c r="K65" s="111">
        <v>0</v>
      </c>
      <c r="L65" s="111">
        <v>0</v>
      </c>
      <c r="M65" s="111">
        <v>0</v>
      </c>
      <c r="N65" s="111">
        <v>0</v>
      </c>
      <c r="O65" s="111">
        <v>0</v>
      </c>
      <c r="P65" s="111">
        <v>0</v>
      </c>
      <c r="Q65" s="111">
        <f t="shared" si="10"/>
        <v>0</v>
      </c>
    </row>
    <row r="66" spans="1:17" x14ac:dyDescent="0.25">
      <c r="A66" s="47"/>
      <c r="B66" s="64" t="s">
        <v>64</v>
      </c>
      <c r="C66" s="107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8">
        <f t="shared" si="10"/>
        <v>0</v>
      </c>
    </row>
    <row r="67" spans="1:17" x14ac:dyDescent="0.25">
      <c r="A67" s="47"/>
      <c r="B67" s="64" t="s">
        <v>65</v>
      </c>
      <c r="C67" s="107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8">
        <f t="shared" si="10"/>
        <v>0</v>
      </c>
    </row>
    <row r="68" spans="1:17" x14ac:dyDescent="0.25">
      <c r="A68" s="47"/>
      <c r="B68" s="65" t="s">
        <v>66</v>
      </c>
      <c r="C68" s="106">
        <f>C71+C70+C69</f>
        <v>0</v>
      </c>
      <c r="D68" s="103">
        <v>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3">
        <v>0</v>
      </c>
      <c r="P68" s="103">
        <v>0</v>
      </c>
      <c r="Q68" s="111">
        <f t="shared" si="10"/>
        <v>0</v>
      </c>
    </row>
    <row r="69" spans="1:17" x14ac:dyDescent="0.25">
      <c r="A69" s="47"/>
      <c r="B69" s="64" t="s">
        <v>67</v>
      </c>
      <c r="C69" s="107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8">
        <f t="shared" si="10"/>
        <v>0</v>
      </c>
    </row>
    <row r="70" spans="1:17" x14ac:dyDescent="0.25">
      <c r="A70" s="47"/>
      <c r="B70" s="64" t="s">
        <v>68</v>
      </c>
      <c r="C70" s="107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8">
        <f t="shared" si="10"/>
        <v>0</v>
      </c>
    </row>
    <row r="71" spans="1:17" x14ac:dyDescent="0.25">
      <c r="A71" s="47"/>
      <c r="B71" s="64" t="s">
        <v>69</v>
      </c>
      <c r="C71" s="107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8">
        <f t="shared" si="10"/>
        <v>0</v>
      </c>
    </row>
    <row r="72" spans="1:17" x14ac:dyDescent="0.25">
      <c r="A72" s="47"/>
      <c r="B72" s="57" t="s">
        <v>35</v>
      </c>
      <c r="C72" s="94">
        <f>C8+C14+C24+C34+C42+C50+C60+C65</f>
        <v>335288000</v>
      </c>
      <c r="D72" s="94">
        <f t="shared" ref="D72:Q72" si="13">D8+D14+D24+D34+D42+D50+D60+D65</f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29947494.5</v>
      </c>
      <c r="K72" s="96">
        <f t="shared" si="13"/>
        <v>30903993.68</v>
      </c>
      <c r="L72" s="96">
        <f t="shared" si="13"/>
        <v>34222865</v>
      </c>
      <c r="M72" s="96">
        <f t="shared" si="13"/>
        <v>0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243885552.06999999</v>
      </c>
    </row>
    <row r="73" spans="1:17" x14ac:dyDescent="0.25">
      <c r="A73" s="47"/>
      <c r="B73" s="65" t="s">
        <v>70</v>
      </c>
      <c r="C73" s="106"/>
      <c r="D73" s="105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8">
        <v>0</v>
      </c>
    </row>
    <row r="74" spans="1:17" x14ac:dyDescent="0.25">
      <c r="A74" s="47"/>
      <c r="B74" s="65" t="s">
        <v>71</v>
      </c>
      <c r="C74" s="107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8">
        <v>0</v>
      </c>
    </row>
    <row r="75" spans="1:17" x14ac:dyDescent="0.25">
      <c r="A75" s="47"/>
      <c r="B75" s="64" t="s">
        <v>72</v>
      </c>
      <c r="C75" s="107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8">
        <v>0</v>
      </c>
    </row>
    <row r="76" spans="1:17" x14ac:dyDescent="0.25">
      <c r="A76" s="47"/>
      <c r="B76" s="64" t="s">
        <v>73</v>
      </c>
      <c r="C76" s="107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8">
        <v>0</v>
      </c>
    </row>
    <row r="77" spans="1:17" x14ac:dyDescent="0.25">
      <c r="A77" s="47"/>
      <c r="B77" s="65" t="s">
        <v>74</v>
      </c>
      <c r="C77" s="107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8">
        <v>0</v>
      </c>
    </row>
    <row r="78" spans="1:17" x14ac:dyDescent="0.25">
      <c r="A78" s="47"/>
      <c r="B78" s="64" t="s">
        <v>75</v>
      </c>
      <c r="C78" s="107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8">
        <v>0</v>
      </c>
    </row>
    <row r="79" spans="1:17" x14ac:dyDescent="0.25">
      <c r="A79" s="47"/>
      <c r="B79" s="64" t="s">
        <v>76</v>
      </c>
      <c r="C79" s="107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8">
        <v>0</v>
      </c>
    </row>
    <row r="80" spans="1:17" x14ac:dyDescent="0.25">
      <c r="A80" s="47"/>
      <c r="B80" s="65" t="s">
        <v>77</v>
      </c>
      <c r="C80" s="107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8">
        <v>0</v>
      </c>
    </row>
    <row r="81" spans="1:17" x14ac:dyDescent="0.25">
      <c r="A81" s="47"/>
      <c r="B81" s="64" t="s">
        <v>78</v>
      </c>
      <c r="C81" s="107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8">
        <v>0</v>
      </c>
    </row>
    <row r="82" spans="1:17" x14ac:dyDescent="0.25">
      <c r="A82" s="47"/>
      <c r="B82" s="57" t="s">
        <v>79</v>
      </c>
      <c r="C82" s="112">
        <f>SUM(C74:C81)</f>
        <v>0</v>
      </c>
      <c r="D82" s="113">
        <f>SUM(D74:D81)</f>
        <v>0</v>
      </c>
      <c r="E82" s="113">
        <v>0</v>
      </c>
      <c r="F82" s="113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0</v>
      </c>
      <c r="M82" s="114">
        <v>0</v>
      </c>
      <c r="N82" s="114">
        <v>0</v>
      </c>
      <c r="O82" s="114">
        <v>0</v>
      </c>
      <c r="P82" s="114">
        <v>0</v>
      </c>
      <c r="Q82" s="114">
        <v>0</v>
      </c>
    </row>
    <row r="83" spans="1:17" ht="13.5" customHeight="1" x14ac:dyDescent="0.25">
      <c r="A83" s="47"/>
      <c r="B83" s="47"/>
      <c r="C83" s="69"/>
      <c r="D83" s="69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29947494.5</v>
      </c>
      <c r="K84" s="99">
        <f t="shared" si="14"/>
        <v>30903993.68</v>
      </c>
      <c r="L84" s="99">
        <f t="shared" si="14"/>
        <v>34222865</v>
      </c>
      <c r="M84" s="99">
        <f t="shared" si="14"/>
        <v>0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243885552.06999999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121</v>
      </c>
      <c r="C86" s="59"/>
      <c r="D86" s="36"/>
      <c r="E86" s="59"/>
      <c r="F86" s="36"/>
      <c r="G86" s="36"/>
      <c r="H86" s="55"/>
      <c r="I86" s="55"/>
      <c r="J86" s="62"/>
      <c r="K86" s="55"/>
      <c r="L86" s="36"/>
      <c r="M86" s="47"/>
      <c r="N86" s="63"/>
      <c r="O86" s="55"/>
      <c r="P86" s="55"/>
      <c r="Q86" s="55"/>
    </row>
    <row r="87" spans="1:17" ht="13.5" customHeight="1" x14ac:dyDescent="0.25">
      <c r="A87" s="47"/>
      <c r="B87" s="47" t="s">
        <v>122</v>
      </c>
      <c r="C87" s="59"/>
      <c r="D87" s="117"/>
      <c r="E87" s="47"/>
      <c r="F87" s="60"/>
      <c r="G87" s="117"/>
      <c r="H87" s="62"/>
      <c r="I87" s="63"/>
      <c r="J87" s="62"/>
      <c r="K87" s="55"/>
      <c r="L87" s="55"/>
      <c r="M87" s="47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118"/>
    </row>
    <row r="91" spans="1:17" ht="13.5" customHeight="1" x14ac:dyDescent="0.25">
      <c r="A91" s="47"/>
      <c r="C91" s="119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149606299202" bottom="0.74803149606299202" header="0.31496062992126" footer="0.31496062992126"/>
  <pageSetup scale="54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2023-09-06T13:50:47Z</cp:lastPrinted>
  <dcterms:created xsi:type="dcterms:W3CDTF">2018-04-17T18:57:16Z</dcterms:created>
  <dcterms:modified xsi:type="dcterms:W3CDTF">2023-09-06T15:01:33Z</dcterms:modified>
</cp:coreProperties>
</file>